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<sst xmlns="http://schemas.openxmlformats.org/spreadsheetml/2006/main" count="79" uniqueCount="73">
  <si>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</si>
  <si>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</si>
  <si>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</si>
  <si>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</si>
  <si>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</si>
  <si>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</si>
  <si>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</si>
  <si>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</si>
  <si>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</si>
  <si>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</si>
  <si>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</si>
  <si>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</si>
  <si>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</si>
  <si>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</si>
  <si>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</si>
  <si>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</si>
  <si>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</si>
  <si>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</si>
  <si>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</si>
  <si>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</si>
  <si>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</si>
  <si>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</si>
  <si>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</si>
  <si>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</si>
  <si>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</si>
  <si>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</si>
  <si>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</si>
  <si>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</si>
  <si>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</si>
  <si>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</si>
  <si>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</si>
  <si>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</si>
  <si>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</si>
  <si>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</si>
  <si>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</si>
  <si>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</si>
  <si>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</si>
  <si>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</si>
  <si>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</si>
  <si>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</si>
  <si>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</si>
  <si>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</si>
  <si>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</si>
  <si>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</si>
  <si>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</si>
  <si>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</si>
  <si>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</si>
  <si>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</si>
  <si>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</si>
  <si>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</si>
  <si>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</si>
  <si>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</si>
  <si>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</si>
  <si>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</si>
  <si>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</si>
  <si>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</si>
  <si>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</si>
  <si>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</si>
  <si>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</si>
  <si>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</si>
  <si>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</si>
  <si>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</si>
  <si>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</si>
  <si>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112 Плата за негативное воздействие на окружающую среду</t>
  </si>
  <si>
    <t>Доходы бюджетов от возврата остатков целевых средств прошлых лет</t>
  </si>
  <si>
    <t>Плановые показатели на 2017 год</t>
  </si>
  <si>
    <t>Анализ исполнения консолидированного бюджета МО "Холм-Жирковский район" Смоленской области по состоянию на 1 июня 2017 года</t>
  </si>
  <si>
    <t>Исполнение бюджета на 01.06.2016 года</t>
  </si>
  <si>
    <t>Исполнение бюджета на 01.06.2017 года</t>
  </si>
  <si>
    <t>Исполнение плана  на 01.06.2017 года</t>
  </si>
  <si>
    <t>Темп роста консолид. бюджета исполнение на 01.06.17 к исполнению на 01.06.16, %</t>
  </si>
  <si>
    <t>Темп роста бюджета МО исполнение на 01.06.17 к исполнению на 01.06.16, %</t>
  </si>
  <si>
    <t>Темп роста бюджета  поселений исполнение на 01.06.17 к исполнению на 01.06.16,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</si>
</sst>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3" fillId="33" borderId="19" xfId="0" applyFont="1" applyFill="1" applyBorder="1" applyAlignment="1">
      <alignment vertical="top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vertical="top" wrapText="1"/>
    </xf>
    <xf numFmtId="4" fontId="2" fillId="0" borderId="1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/>
    </xf>
    <xf numFmtId="0" fontId="22" fillId="3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28" xfId="0" applyNumberFormat="1" applyFon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wrapText="1"/>
    </xf>
    <xf numFmtId="4" fontId="2" fillId="0" borderId="3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4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4" fontId="3" fillId="0" borderId="47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46" xfId="0" applyNumberFormat="1" applyFont="1" applyFill="1" applyBorder="1" applyAlignment="1">
      <alignment horizontal="right"/>
    </xf>
    <xf numFmtId="4" fontId="3" fillId="33" borderId="47" xfId="0" applyNumberFormat="1" applyFont="1" applyFill="1" applyBorder="1" applyAlignment="1">
      <alignment horizontal="right"/>
    </xf>
    <xf numFmtId="4" fontId="2" fillId="0" borderId="46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3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2" fillId="0" borderId="5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80" zoomScaleNormal="80" zoomScaleSheetLayoutView="80" zoomScalePageLayoutView="0" workbookViewId="0" topLeftCell="A1">
      <pane xSplit="4" ySplit="4" topLeftCell="E3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9" sqref="G59"/>
    </sheetView>
  </sheetViews>
  <sheetFormatPr defaultColWidth="9.140625" defaultRowHeight="15"/>
  <cols>
    <col min="1" max="1" width="36.57421875" style="0" customWidth="1"/>
    <col min="2" max="2" width="11.8515625" style="1" customWidth="1"/>
    <col min="3" max="3" width="12.7109375" style="1" customWidth="1"/>
    <col min="4" max="4" width="12.28125" style="1" customWidth="1"/>
    <col min="5" max="5" width="11.00390625" style="15" customWidth="1"/>
    <col min="6" max="6" width="10.8515625" style="15" customWidth="1"/>
    <col min="7" max="7" width="11.140625" style="15" customWidth="1"/>
    <col min="8" max="9" width="11.8515625" style="15" customWidth="1"/>
    <col min="10" max="10" width="10.57421875" style="15" customWidth="1"/>
    <col min="11" max="11" width="10.57421875" style="2" customWidth="1"/>
    <col min="12" max="12" width="10.28125" style="2" customWidth="1"/>
    <col min="13" max="13" width="10.57421875" style="2" customWidth="1"/>
    <col min="14" max="16" width="12.7109375" style="2" customWidth="1"/>
  </cols>
  <sheetData>
    <row r="1" spans="1:15" ht="17.25" customHeight="1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ht="15" customHeight="1" thickBot="1">
      <c r="O2" s="35" t="s">
        <v>13</v>
      </c>
    </row>
    <row r="3" spans="1:16" ht="36" customHeight="1" thickBot="1">
      <c r="A3" s="121" t="s">
        <v>2</v>
      </c>
      <c r="B3" s="123" t="s">
        <v>67</v>
      </c>
      <c r="C3" s="124"/>
      <c r="D3" s="125"/>
      <c r="E3" s="126" t="s">
        <v>65</v>
      </c>
      <c r="F3" s="127"/>
      <c r="G3" s="128"/>
      <c r="H3" s="126" t="s">
        <v>68</v>
      </c>
      <c r="I3" s="127"/>
      <c r="J3" s="128"/>
      <c r="K3" s="129" t="s">
        <v>69</v>
      </c>
      <c r="L3" s="130"/>
      <c r="M3" s="131"/>
      <c r="N3" s="116" t="s">
        <v>70</v>
      </c>
      <c r="O3" s="118" t="s">
        <v>71</v>
      </c>
      <c r="P3" s="114" t="s">
        <v>72</v>
      </c>
    </row>
    <row r="4" spans="1:16" ht="89.25" customHeight="1" thickBot="1">
      <c r="A4" s="122"/>
      <c r="B4" s="57" t="s">
        <v>12</v>
      </c>
      <c r="C4" s="36" t="s">
        <v>17</v>
      </c>
      <c r="D4" s="37" t="s">
        <v>15</v>
      </c>
      <c r="E4" s="55" t="s">
        <v>12</v>
      </c>
      <c r="F4" s="39" t="s">
        <v>17</v>
      </c>
      <c r="G4" s="56" t="s">
        <v>15</v>
      </c>
      <c r="H4" s="55" t="s">
        <v>12</v>
      </c>
      <c r="I4" s="39" t="s">
        <v>17</v>
      </c>
      <c r="J4" s="56" t="s">
        <v>15</v>
      </c>
      <c r="K4" s="38" t="s">
        <v>14</v>
      </c>
      <c r="L4" s="40" t="s">
        <v>18</v>
      </c>
      <c r="M4" s="3" t="s">
        <v>16</v>
      </c>
      <c r="N4" s="117"/>
      <c r="O4" s="119"/>
      <c r="P4" s="115"/>
    </row>
    <row r="5" spans="1:16" s="1" customFormat="1" ht="27" customHeight="1">
      <c r="A5" s="29" t="s">
        <v>0</v>
      </c>
      <c r="B5" s="28">
        <f>SUM(B6:B24)</f>
        <v>22363.600000000002</v>
      </c>
      <c r="C5" s="27">
        <f>SUM(C6:C24)</f>
        <v>14208.7</v>
      </c>
      <c r="D5" s="27">
        <f>SUM(D6:D24)</f>
        <v>8154.9</v>
      </c>
      <c r="E5" s="113">
        <f aca="true" t="shared" si="0" ref="E5:J5">SUM(E6:E24)</f>
        <v>61165</v>
      </c>
      <c r="F5" s="112">
        <f t="shared" si="0"/>
        <v>39378.2</v>
      </c>
      <c r="G5" s="112">
        <f t="shared" si="0"/>
        <v>21786.8</v>
      </c>
      <c r="H5" s="113">
        <f t="shared" si="0"/>
        <v>24178.3</v>
      </c>
      <c r="I5" s="112">
        <f t="shared" si="0"/>
        <v>16033.800000000001</v>
      </c>
      <c r="J5" s="112">
        <f t="shared" si="0"/>
        <v>8144.5</v>
      </c>
      <c r="K5" s="28">
        <f aca="true" t="shared" si="1" ref="K5:M6">ROUND(H5/E5%,1)</f>
        <v>39.5</v>
      </c>
      <c r="L5" s="68">
        <f t="shared" si="1"/>
        <v>40.7</v>
      </c>
      <c r="M5" s="68">
        <f t="shared" si="1"/>
        <v>37.4</v>
      </c>
      <c r="N5" s="28">
        <f>ROUND(H5/B5%,1)</f>
        <v>108.1</v>
      </c>
      <c r="O5" s="68">
        <f>ROUND(I5/C5%,1)</f>
        <v>112.8</v>
      </c>
      <c r="P5" s="27">
        <f>ROUND(J5/D5%,1)</f>
        <v>99.9</v>
      </c>
    </row>
    <row r="6" spans="1:16" s="1" customFormat="1" ht="15.75" customHeight="1">
      <c r="A6" s="64" t="s">
        <v>1</v>
      </c>
      <c r="B6" s="58">
        <v>14848.8</v>
      </c>
      <c r="C6" s="59">
        <v>11233.4</v>
      </c>
      <c r="D6" s="60">
        <v>3615.4</v>
      </c>
      <c r="E6" s="30">
        <v>43482.5</v>
      </c>
      <c r="F6" s="43">
        <v>32898.6</v>
      </c>
      <c r="G6" s="33">
        <v>10583.9</v>
      </c>
      <c r="H6" s="30">
        <f>I6+J6</f>
        <v>17499.7</v>
      </c>
      <c r="I6" s="43">
        <v>13217.4</v>
      </c>
      <c r="J6" s="31">
        <v>4282.3</v>
      </c>
      <c r="K6" s="58">
        <f t="shared" si="1"/>
        <v>40.2</v>
      </c>
      <c r="L6" s="69">
        <f t="shared" si="1"/>
        <v>40.2</v>
      </c>
      <c r="M6" s="69">
        <f t="shared" si="1"/>
        <v>40.5</v>
      </c>
      <c r="N6" s="58">
        <f aca="true" t="shared" si="2" ref="N6:P34">ROUND(H6/B6%,1)</f>
        <v>117.9</v>
      </c>
      <c r="O6" s="69">
        <f aca="true" t="shared" si="3" ref="O6:P25">ROUND(I6/C6%,1)</f>
        <v>117.7</v>
      </c>
      <c r="P6" s="60">
        <f t="shared" si="3"/>
        <v>118.4</v>
      </c>
    </row>
    <row r="7" spans="1:16" s="1" customFormat="1" ht="27" customHeight="1">
      <c r="A7" s="64" t="s">
        <v>56</v>
      </c>
      <c r="B7" s="58">
        <v>3056</v>
      </c>
      <c r="C7" s="59">
        <v>0</v>
      </c>
      <c r="D7" s="60">
        <v>3056</v>
      </c>
      <c r="E7" s="30">
        <v>6295.7</v>
      </c>
      <c r="F7" s="43">
        <v>0</v>
      </c>
      <c r="G7" s="33">
        <v>6295.7</v>
      </c>
      <c r="H7" s="30">
        <f>J7</f>
        <v>2644</v>
      </c>
      <c r="I7" s="43">
        <v>0</v>
      </c>
      <c r="J7" s="31">
        <v>2644</v>
      </c>
      <c r="K7" s="58">
        <f aca="true" t="shared" si="4" ref="K7:M34">ROUND(H7/E7%,1)</f>
        <v>42</v>
      </c>
      <c r="L7" s="69" t="e">
        <f aca="true" t="shared" si="5" ref="L7:M25">ROUND(I7/F7%,1)</f>
        <v>#DIV/0!</v>
      </c>
      <c r="M7" s="69">
        <f t="shared" si="5"/>
        <v>42</v>
      </c>
      <c r="N7" s="58">
        <f t="shared" si="2"/>
        <v>86.5</v>
      </c>
      <c r="O7" s="69" t="e">
        <f t="shared" si="3"/>
        <v>#DIV/0!</v>
      </c>
      <c r="P7" s="60">
        <f t="shared" si="3"/>
        <v>86.5</v>
      </c>
    </row>
    <row r="8" spans="1:16" s="1" customFormat="1" ht="15" customHeight="1">
      <c r="A8" s="64" t="s">
        <v>57</v>
      </c>
      <c r="B8" s="58">
        <v>1666.7</v>
      </c>
      <c r="C8" s="59">
        <v>1666.7</v>
      </c>
      <c r="D8" s="60">
        <v>0</v>
      </c>
      <c r="E8" s="30">
        <v>3420</v>
      </c>
      <c r="F8" s="43">
        <v>3420</v>
      </c>
      <c r="G8" s="33">
        <v>0</v>
      </c>
      <c r="H8" s="30">
        <f>I8</f>
        <v>1468.1</v>
      </c>
      <c r="I8" s="43">
        <v>1468.1</v>
      </c>
      <c r="J8" s="31">
        <v>0</v>
      </c>
      <c r="K8" s="58">
        <f t="shared" si="4"/>
        <v>42.9</v>
      </c>
      <c r="L8" s="69">
        <f t="shared" si="5"/>
        <v>42.9</v>
      </c>
      <c r="M8" s="69">
        <v>0</v>
      </c>
      <c r="N8" s="58">
        <f t="shared" si="2"/>
        <v>88.1</v>
      </c>
      <c r="O8" s="69">
        <f t="shared" si="3"/>
        <v>88.1</v>
      </c>
      <c r="P8" s="60">
        <v>0</v>
      </c>
    </row>
    <row r="9" spans="1:16" s="1" customFormat="1" ht="15.75" customHeight="1">
      <c r="A9" s="64" t="s">
        <v>58</v>
      </c>
      <c r="B9" s="58">
        <v>0</v>
      </c>
      <c r="C9" s="59">
        <v>0</v>
      </c>
      <c r="D9" s="60">
        <v>0</v>
      </c>
      <c r="E9" s="30">
        <v>0</v>
      </c>
      <c r="F9" s="43">
        <v>0</v>
      </c>
      <c r="G9" s="33">
        <v>0</v>
      </c>
      <c r="H9" s="30">
        <f aca="true" t="shared" si="6" ref="H9:H23">I9+J9</f>
        <v>0</v>
      </c>
      <c r="I9" s="43">
        <v>0</v>
      </c>
      <c r="J9" s="31">
        <v>0</v>
      </c>
      <c r="K9" s="58" t="e">
        <f t="shared" si="4"/>
        <v>#DIV/0!</v>
      </c>
      <c r="L9" s="69" t="e">
        <f t="shared" si="5"/>
        <v>#DIV/0!</v>
      </c>
      <c r="M9" s="69" t="e">
        <f t="shared" si="5"/>
        <v>#DIV/0!</v>
      </c>
      <c r="N9" s="58" t="e">
        <f t="shared" si="2"/>
        <v>#DIV/0!</v>
      </c>
      <c r="O9" s="69" t="e">
        <f t="shared" si="3"/>
        <v>#DIV/0!</v>
      </c>
      <c r="P9" s="60" t="e">
        <f t="shared" si="3"/>
        <v>#DIV/0!</v>
      </c>
    </row>
    <row r="10" spans="1:16" s="1" customFormat="1" ht="28.5" customHeight="1">
      <c r="A10" s="64" t="s">
        <v>3</v>
      </c>
      <c r="B10" s="58">
        <v>45</v>
      </c>
      <c r="C10" s="59">
        <v>45</v>
      </c>
      <c r="D10" s="60">
        <v>0</v>
      </c>
      <c r="E10" s="30">
        <v>234.3</v>
      </c>
      <c r="F10" s="43">
        <v>234.3</v>
      </c>
      <c r="G10" s="33">
        <v>0</v>
      </c>
      <c r="H10" s="30">
        <f t="shared" si="6"/>
        <v>101.2</v>
      </c>
      <c r="I10" s="43">
        <v>101.2</v>
      </c>
      <c r="J10" s="31">
        <v>0</v>
      </c>
      <c r="K10" s="58">
        <f t="shared" si="4"/>
        <v>43.2</v>
      </c>
      <c r="L10" s="69">
        <f t="shared" si="5"/>
        <v>43.2</v>
      </c>
      <c r="M10" s="69">
        <v>0</v>
      </c>
      <c r="N10" s="58">
        <f t="shared" si="2"/>
        <v>224.9</v>
      </c>
      <c r="O10" s="69">
        <f t="shared" si="3"/>
        <v>224.9</v>
      </c>
      <c r="P10" s="60">
        <v>0</v>
      </c>
    </row>
    <row r="11" spans="1:16" s="1" customFormat="1" ht="16.5" customHeight="1">
      <c r="A11" s="64" t="s">
        <v>60</v>
      </c>
      <c r="B11" s="58">
        <v>5.5</v>
      </c>
      <c r="C11" s="59">
        <v>0</v>
      </c>
      <c r="D11" s="60">
        <v>5.5</v>
      </c>
      <c r="E11" s="30">
        <v>334.4</v>
      </c>
      <c r="F11" s="43">
        <v>0</v>
      </c>
      <c r="G11" s="33">
        <v>334.4</v>
      </c>
      <c r="H11" s="30">
        <f t="shared" si="6"/>
        <v>32.8</v>
      </c>
      <c r="I11" s="43">
        <v>0</v>
      </c>
      <c r="J11" s="31">
        <v>32.8</v>
      </c>
      <c r="K11" s="58">
        <f t="shared" si="4"/>
        <v>9.8</v>
      </c>
      <c r="L11" s="69">
        <v>0</v>
      </c>
      <c r="M11" s="69">
        <f t="shared" si="5"/>
        <v>9.8</v>
      </c>
      <c r="N11" s="58">
        <f t="shared" si="2"/>
        <v>596.4</v>
      </c>
      <c r="O11" s="69">
        <v>0</v>
      </c>
      <c r="P11" s="60">
        <f t="shared" si="3"/>
        <v>596.4</v>
      </c>
    </row>
    <row r="12" spans="1:16" s="1" customFormat="1" ht="15">
      <c r="A12" s="64" t="s">
        <v>4</v>
      </c>
      <c r="B12" s="58">
        <v>1274.5</v>
      </c>
      <c r="C12" s="59">
        <v>0</v>
      </c>
      <c r="D12" s="60">
        <v>1274.5</v>
      </c>
      <c r="E12" s="30">
        <v>4303.5</v>
      </c>
      <c r="F12" s="43">
        <v>0</v>
      </c>
      <c r="G12" s="33">
        <v>4303.5</v>
      </c>
      <c r="H12" s="30">
        <f t="shared" si="6"/>
        <v>1029.4</v>
      </c>
      <c r="I12" s="43">
        <v>0</v>
      </c>
      <c r="J12" s="31">
        <v>1029.4</v>
      </c>
      <c r="K12" s="58">
        <f t="shared" si="4"/>
        <v>23.9</v>
      </c>
      <c r="L12" s="69">
        <v>0</v>
      </c>
      <c r="M12" s="69">
        <f t="shared" si="5"/>
        <v>23.9</v>
      </c>
      <c r="N12" s="58">
        <f t="shared" si="2"/>
        <v>80.8</v>
      </c>
      <c r="O12" s="69">
        <v>0</v>
      </c>
      <c r="P12" s="60">
        <f t="shared" si="3"/>
        <v>80.8</v>
      </c>
    </row>
    <row r="13" spans="1:16" s="1" customFormat="1" ht="29.25" customHeight="1">
      <c r="A13" s="64" t="s">
        <v>61</v>
      </c>
      <c r="B13" s="58">
        <v>0</v>
      </c>
      <c r="C13" s="59">
        <v>0</v>
      </c>
      <c r="D13" s="60">
        <v>0</v>
      </c>
      <c r="E13" s="30">
        <v>0</v>
      </c>
      <c r="F13" s="43">
        <v>0</v>
      </c>
      <c r="G13" s="33">
        <v>0</v>
      </c>
      <c r="H13" s="30">
        <f t="shared" si="6"/>
        <v>0</v>
      </c>
      <c r="I13" s="43">
        <v>0</v>
      </c>
      <c r="J13" s="31">
        <v>0</v>
      </c>
      <c r="K13" s="58" t="e">
        <f t="shared" si="4"/>
        <v>#DIV/0!</v>
      </c>
      <c r="L13" s="69" t="e">
        <f t="shared" si="5"/>
        <v>#DIV/0!</v>
      </c>
      <c r="M13" s="69" t="e">
        <f t="shared" si="5"/>
        <v>#DIV/0!</v>
      </c>
      <c r="N13" s="58" t="e">
        <f t="shared" si="2"/>
        <v>#DIV/0!</v>
      </c>
      <c r="O13" s="69" t="e">
        <f t="shared" si="3"/>
        <v>#DIV/0!</v>
      </c>
      <c r="P13" s="60">
        <v>0</v>
      </c>
    </row>
    <row r="14" spans="1:16" s="1" customFormat="1" ht="15">
      <c r="A14" s="64" t="s">
        <v>5</v>
      </c>
      <c r="B14" s="58">
        <v>117.7</v>
      </c>
      <c r="C14" s="59">
        <v>117.7</v>
      </c>
      <c r="D14" s="60">
        <v>0</v>
      </c>
      <c r="E14" s="30">
        <v>315</v>
      </c>
      <c r="F14" s="43">
        <v>315</v>
      </c>
      <c r="G14" s="33">
        <v>0</v>
      </c>
      <c r="H14" s="30">
        <f t="shared" si="6"/>
        <v>162.6</v>
      </c>
      <c r="I14" s="43">
        <v>162.6</v>
      </c>
      <c r="J14" s="31">
        <v>0</v>
      </c>
      <c r="K14" s="58">
        <f t="shared" si="4"/>
        <v>51.6</v>
      </c>
      <c r="L14" s="69">
        <f t="shared" si="5"/>
        <v>51.6</v>
      </c>
      <c r="M14" s="69" t="e">
        <f t="shared" si="5"/>
        <v>#DIV/0!</v>
      </c>
      <c r="N14" s="58">
        <f t="shared" si="2"/>
        <v>138.1</v>
      </c>
      <c r="O14" s="69">
        <f t="shared" si="3"/>
        <v>138.1</v>
      </c>
      <c r="P14" s="60">
        <v>0</v>
      </c>
    </row>
    <row r="15" spans="1:16" s="1" customFormat="1" ht="27" customHeight="1">
      <c r="A15" s="64" t="s">
        <v>55</v>
      </c>
      <c r="B15" s="58">
        <v>0</v>
      </c>
      <c r="C15" s="59">
        <v>0</v>
      </c>
      <c r="D15" s="60">
        <v>0</v>
      </c>
      <c r="E15" s="30">
        <f>F15+G15</f>
        <v>74.3</v>
      </c>
      <c r="F15" s="43">
        <v>0</v>
      </c>
      <c r="G15" s="33">
        <v>74.3</v>
      </c>
      <c r="H15" s="30">
        <f t="shared" si="6"/>
        <v>88.4</v>
      </c>
      <c r="I15" s="43">
        <v>0</v>
      </c>
      <c r="J15" s="31">
        <v>88.4</v>
      </c>
      <c r="K15" s="58">
        <f t="shared" si="4"/>
        <v>119</v>
      </c>
      <c r="L15" s="69" t="e">
        <f t="shared" si="5"/>
        <v>#DIV/0!</v>
      </c>
      <c r="M15" s="69">
        <f t="shared" si="5"/>
        <v>119</v>
      </c>
      <c r="N15" s="58" t="e">
        <f t="shared" si="2"/>
        <v>#DIV/0!</v>
      </c>
      <c r="O15" s="69" t="e">
        <f t="shared" si="3"/>
        <v>#DIV/0!</v>
      </c>
      <c r="P15" s="60" t="e">
        <f t="shared" si="3"/>
        <v>#DIV/0!</v>
      </c>
    </row>
    <row r="16" spans="1:16" s="1" customFormat="1" ht="15">
      <c r="A16" s="64" t="s">
        <v>6</v>
      </c>
      <c r="B16" s="58">
        <v>14.5</v>
      </c>
      <c r="C16" s="59">
        <v>14.5</v>
      </c>
      <c r="D16" s="60">
        <v>0</v>
      </c>
      <c r="E16" s="30">
        <v>1.9</v>
      </c>
      <c r="F16" s="43">
        <v>1.9</v>
      </c>
      <c r="G16" s="33">
        <v>0</v>
      </c>
      <c r="H16" s="30">
        <f>I16</f>
        <v>26.2</v>
      </c>
      <c r="I16" s="43">
        <v>26.2</v>
      </c>
      <c r="J16" s="31">
        <v>0</v>
      </c>
      <c r="K16" s="58">
        <f t="shared" si="4"/>
        <v>1378.9</v>
      </c>
      <c r="L16" s="69">
        <f t="shared" si="5"/>
        <v>1378.9</v>
      </c>
      <c r="M16" s="69" t="e">
        <f t="shared" si="5"/>
        <v>#DIV/0!</v>
      </c>
      <c r="N16" s="58">
        <f t="shared" si="2"/>
        <v>180.7</v>
      </c>
      <c r="O16" s="69">
        <f t="shared" si="3"/>
        <v>180.7</v>
      </c>
      <c r="P16" s="60" t="e">
        <f t="shared" si="3"/>
        <v>#DIV/0!</v>
      </c>
    </row>
    <row r="17" spans="1:16" s="1" customFormat="1" ht="26.25" customHeight="1">
      <c r="A17" s="64" t="s">
        <v>7</v>
      </c>
      <c r="B17" s="58">
        <v>295.6</v>
      </c>
      <c r="C17" s="59">
        <v>194.3</v>
      </c>
      <c r="D17" s="60">
        <v>101.3</v>
      </c>
      <c r="E17" s="30">
        <v>588.6</v>
      </c>
      <c r="F17" s="43">
        <v>393.6</v>
      </c>
      <c r="G17" s="33">
        <v>195</v>
      </c>
      <c r="H17" s="30">
        <f t="shared" si="6"/>
        <v>162.3</v>
      </c>
      <c r="I17" s="43">
        <v>111.5</v>
      </c>
      <c r="J17" s="31">
        <v>50.8</v>
      </c>
      <c r="K17" s="58">
        <f t="shared" si="4"/>
        <v>27.6</v>
      </c>
      <c r="L17" s="69">
        <f t="shared" si="5"/>
        <v>28.3</v>
      </c>
      <c r="M17" s="69">
        <f t="shared" si="5"/>
        <v>26.1</v>
      </c>
      <c r="N17" s="58">
        <f t="shared" si="2"/>
        <v>54.9</v>
      </c>
      <c r="O17" s="69">
        <f t="shared" si="3"/>
        <v>57.4</v>
      </c>
      <c r="P17" s="60">
        <f t="shared" si="3"/>
        <v>50.1</v>
      </c>
    </row>
    <row r="18" spans="1:16" s="1" customFormat="1" ht="27.75" customHeight="1">
      <c r="A18" s="64" t="s">
        <v>8</v>
      </c>
      <c r="B18" s="58">
        <v>119.2</v>
      </c>
      <c r="C18" s="59">
        <v>40</v>
      </c>
      <c r="D18" s="60">
        <v>79.2</v>
      </c>
      <c r="E18" s="30">
        <v>127.5</v>
      </c>
      <c r="F18" s="43">
        <v>127.5</v>
      </c>
      <c r="G18" s="33">
        <v>0</v>
      </c>
      <c r="H18" s="30">
        <f t="shared" si="6"/>
        <v>38.4</v>
      </c>
      <c r="I18" s="43">
        <v>38.4</v>
      </c>
      <c r="J18" s="31">
        <v>0</v>
      </c>
      <c r="K18" s="58">
        <f t="shared" si="4"/>
        <v>30.1</v>
      </c>
      <c r="L18" s="69">
        <f t="shared" si="5"/>
        <v>30.1</v>
      </c>
      <c r="M18" s="69" t="e">
        <f t="shared" si="5"/>
        <v>#DIV/0!</v>
      </c>
      <c r="N18" s="58">
        <f t="shared" si="2"/>
        <v>32.2</v>
      </c>
      <c r="O18" s="69">
        <f t="shared" si="3"/>
        <v>96</v>
      </c>
      <c r="P18" s="60">
        <f t="shared" si="3"/>
        <v>0</v>
      </c>
    </row>
    <row r="19" spans="1:16" s="1" customFormat="1" ht="27.75" customHeight="1">
      <c r="A19" s="64" t="s">
        <v>59</v>
      </c>
      <c r="B19" s="58">
        <v>3.9</v>
      </c>
      <c r="C19" s="59">
        <v>3.9</v>
      </c>
      <c r="D19" s="60">
        <v>0</v>
      </c>
      <c r="E19" s="30">
        <v>0</v>
      </c>
      <c r="F19" s="43">
        <v>0</v>
      </c>
      <c r="G19" s="33">
        <v>0</v>
      </c>
      <c r="H19" s="30">
        <f t="shared" si="6"/>
        <v>7.8</v>
      </c>
      <c r="I19" s="43">
        <v>7.8</v>
      </c>
      <c r="J19" s="31">
        <v>0</v>
      </c>
      <c r="K19" s="58" t="e">
        <f t="shared" si="4"/>
        <v>#DIV/0!</v>
      </c>
      <c r="L19" s="69" t="e">
        <f t="shared" si="5"/>
        <v>#DIV/0!</v>
      </c>
      <c r="M19" s="69" t="e">
        <f t="shared" si="5"/>
        <v>#DIV/0!</v>
      </c>
      <c r="N19" s="58">
        <f t="shared" si="2"/>
        <v>200</v>
      </c>
      <c r="O19" s="69">
        <f t="shared" si="3"/>
        <v>200</v>
      </c>
      <c r="P19" s="60" t="e">
        <f t="shared" si="3"/>
        <v>#DIV/0!</v>
      </c>
    </row>
    <row r="20" spans="1:16" s="1" customFormat="1" ht="29.25" customHeight="1">
      <c r="A20" s="64" t="s">
        <v>63</v>
      </c>
      <c r="B20" s="58">
        <v>451.6</v>
      </c>
      <c r="C20" s="59">
        <v>451.6</v>
      </c>
      <c r="D20" s="60">
        <v>0</v>
      </c>
      <c r="E20" s="30">
        <v>309</v>
      </c>
      <c r="F20" s="43">
        <v>309</v>
      </c>
      <c r="G20" s="33">
        <v>0</v>
      </c>
      <c r="H20" s="30">
        <f t="shared" si="6"/>
        <v>23.1</v>
      </c>
      <c r="I20" s="43">
        <v>23.1</v>
      </c>
      <c r="J20" s="31">
        <v>0</v>
      </c>
      <c r="K20" s="58">
        <f t="shared" si="4"/>
        <v>7.5</v>
      </c>
      <c r="L20" s="69">
        <f t="shared" si="5"/>
        <v>7.5</v>
      </c>
      <c r="M20" s="69">
        <v>0</v>
      </c>
      <c r="N20" s="58">
        <f t="shared" si="2"/>
        <v>5.1</v>
      </c>
      <c r="O20" s="69">
        <f t="shared" si="3"/>
        <v>5.1</v>
      </c>
      <c r="P20" s="60" t="e">
        <f t="shared" si="3"/>
        <v>#DIV/0!</v>
      </c>
    </row>
    <row r="21" spans="1:16" s="1" customFormat="1" ht="42.75" customHeight="1">
      <c r="A21" s="64" t="s">
        <v>62</v>
      </c>
      <c r="B21" s="58">
        <v>0</v>
      </c>
      <c r="C21" s="59">
        <v>0</v>
      </c>
      <c r="D21" s="60">
        <v>0</v>
      </c>
      <c r="E21" s="30">
        <v>0</v>
      </c>
      <c r="F21" s="43">
        <v>0</v>
      </c>
      <c r="G21" s="33">
        <v>0</v>
      </c>
      <c r="H21" s="30">
        <f t="shared" si="6"/>
        <v>0</v>
      </c>
      <c r="I21" s="43">
        <v>0</v>
      </c>
      <c r="J21" s="31">
        <v>0</v>
      </c>
      <c r="K21" s="58" t="e">
        <f t="shared" si="4"/>
        <v>#DIV/0!</v>
      </c>
      <c r="L21" s="69" t="e">
        <f t="shared" si="5"/>
        <v>#DIV/0!</v>
      </c>
      <c r="M21" s="69" t="e">
        <f t="shared" si="5"/>
        <v>#DIV/0!</v>
      </c>
      <c r="N21" s="58" t="e">
        <f t="shared" si="2"/>
        <v>#DIV/0!</v>
      </c>
      <c r="O21" s="69" t="e">
        <f t="shared" si="3"/>
        <v>#DIV/0!</v>
      </c>
      <c r="P21" s="60" t="e">
        <f t="shared" si="3"/>
        <v>#DIV/0!</v>
      </c>
    </row>
    <row r="22" spans="1:16" s="1" customFormat="1" ht="28.5" customHeight="1">
      <c r="A22" s="64" t="s">
        <v>9</v>
      </c>
      <c r="B22" s="58">
        <v>324.7</v>
      </c>
      <c r="C22" s="59">
        <v>292.7</v>
      </c>
      <c r="D22" s="60">
        <v>32</v>
      </c>
      <c r="E22" s="30">
        <f>F22+G22</f>
        <v>1388.1</v>
      </c>
      <c r="F22" s="43">
        <v>1388.1</v>
      </c>
      <c r="G22" s="33">
        <v>0</v>
      </c>
      <c r="H22" s="30">
        <f t="shared" si="6"/>
        <v>805</v>
      </c>
      <c r="I22" s="43">
        <v>788.2</v>
      </c>
      <c r="J22" s="31">
        <v>16.8</v>
      </c>
      <c r="K22" s="58">
        <f t="shared" si="4"/>
        <v>58</v>
      </c>
      <c r="L22" s="69">
        <f t="shared" si="5"/>
        <v>56.8</v>
      </c>
      <c r="M22" s="69" t="e">
        <f t="shared" si="5"/>
        <v>#DIV/0!</v>
      </c>
      <c r="N22" s="58">
        <f t="shared" si="2"/>
        <v>247.9</v>
      </c>
      <c r="O22" s="69">
        <f t="shared" si="3"/>
        <v>269.3</v>
      </c>
      <c r="P22" s="60">
        <f t="shared" si="3"/>
        <v>52.5</v>
      </c>
    </row>
    <row r="23" spans="1:16" s="1" customFormat="1" ht="15">
      <c r="A23" s="64" t="s">
        <v>10</v>
      </c>
      <c r="B23" s="58">
        <v>148.9</v>
      </c>
      <c r="C23" s="59">
        <v>148.9</v>
      </c>
      <c r="D23" s="60">
        <v>0</v>
      </c>
      <c r="E23" s="30">
        <v>290.2</v>
      </c>
      <c r="F23" s="43">
        <v>290.2</v>
      </c>
      <c r="G23" s="33">
        <v>0</v>
      </c>
      <c r="H23" s="30">
        <f t="shared" si="6"/>
        <v>87.8</v>
      </c>
      <c r="I23" s="43">
        <v>87.8</v>
      </c>
      <c r="J23" s="31">
        <v>0</v>
      </c>
      <c r="K23" s="58">
        <f t="shared" si="4"/>
        <v>30.3</v>
      </c>
      <c r="L23" s="69">
        <f t="shared" si="5"/>
        <v>30.3</v>
      </c>
      <c r="M23" s="69">
        <v>0</v>
      </c>
      <c r="N23" s="58">
        <f t="shared" si="2"/>
        <v>59</v>
      </c>
      <c r="O23" s="69">
        <f t="shared" si="3"/>
        <v>59</v>
      </c>
      <c r="P23" s="60" t="e">
        <f t="shared" si="3"/>
        <v>#DIV/0!</v>
      </c>
    </row>
    <row r="24" spans="1:16" s="1" customFormat="1" ht="16.5" customHeight="1" thickBot="1">
      <c r="A24" s="65" t="s">
        <v>11</v>
      </c>
      <c r="B24" s="61">
        <v>-9</v>
      </c>
      <c r="C24" s="62">
        <v>0</v>
      </c>
      <c r="D24" s="63">
        <v>-9</v>
      </c>
      <c r="E24" s="52">
        <v>0</v>
      </c>
      <c r="F24" s="54">
        <v>0</v>
      </c>
      <c r="G24" s="53">
        <v>0</v>
      </c>
      <c r="H24" s="52">
        <f>I24+J24</f>
        <v>1.5</v>
      </c>
      <c r="I24" s="54">
        <v>1.5</v>
      </c>
      <c r="J24" s="67">
        <v>0</v>
      </c>
      <c r="K24" s="61" t="e">
        <f t="shared" si="4"/>
        <v>#DIV/0!</v>
      </c>
      <c r="L24" s="70" t="e">
        <f t="shared" si="5"/>
        <v>#DIV/0!</v>
      </c>
      <c r="M24" s="70" t="e">
        <f t="shared" si="5"/>
        <v>#DIV/0!</v>
      </c>
      <c r="N24" s="71">
        <f t="shared" si="2"/>
        <v>-16.7</v>
      </c>
      <c r="O24" s="72" t="e">
        <f t="shared" si="3"/>
        <v>#DIV/0!</v>
      </c>
      <c r="P24" s="73">
        <f t="shared" si="3"/>
        <v>0</v>
      </c>
    </row>
    <row r="25" spans="1:16" s="34" customFormat="1" ht="27" customHeight="1" thickBot="1">
      <c r="A25" s="19" t="s">
        <v>19</v>
      </c>
      <c r="B25" s="4">
        <f>B26+B27+B28+B29+B30+B31+B33+B32</f>
        <v>77091</v>
      </c>
      <c r="C25" s="4">
        <f>C26+C27+C28+C29+C30+C31+C33+C32</f>
        <v>76825.5</v>
      </c>
      <c r="D25" s="4">
        <f>D26+D27+D28+D29+D30+D31+D33+D32</f>
        <v>7437.5</v>
      </c>
      <c r="E25" s="4">
        <f>E26+E27+E28+E29+E30+E31+E33</f>
        <v>172070.7</v>
      </c>
      <c r="F25" s="74">
        <f>F26+F27+F28+F29+F30+F33+F31</f>
        <v>171091.30000000002</v>
      </c>
      <c r="G25" s="74">
        <f>G26+G27+G28+G29+G30+G31+G33+G32</f>
        <v>17552</v>
      </c>
      <c r="H25" s="74">
        <f>H26+H27+H28+H29+H30+H31+H33+H32</f>
        <v>81087.49999999999</v>
      </c>
      <c r="I25" s="74">
        <f>I26+I27+I28+I29+I30+I31+I33</f>
        <v>80240.99999999999</v>
      </c>
      <c r="J25" s="74">
        <f>J26+J27+J28+J29+J30+J31+J33+J32</f>
        <v>7950.700000000001</v>
      </c>
      <c r="K25" s="4">
        <f t="shared" si="4"/>
        <v>47.1</v>
      </c>
      <c r="L25" s="82">
        <f t="shared" si="5"/>
        <v>46.9</v>
      </c>
      <c r="M25" s="83">
        <f t="shared" si="5"/>
        <v>45.3</v>
      </c>
      <c r="N25" s="4">
        <f t="shared" si="2"/>
        <v>105.2</v>
      </c>
      <c r="O25" s="82">
        <f t="shared" si="3"/>
        <v>104.4</v>
      </c>
      <c r="P25" s="83">
        <f t="shared" si="3"/>
        <v>106.9</v>
      </c>
    </row>
    <row r="26" spans="1:16" s="34" customFormat="1" ht="26.25" customHeight="1">
      <c r="A26" s="20" t="s">
        <v>20</v>
      </c>
      <c r="B26" s="41">
        <v>28312.2</v>
      </c>
      <c r="C26" s="42">
        <v>28312.2</v>
      </c>
      <c r="D26" s="43">
        <v>6937.6</v>
      </c>
      <c r="E26" s="41">
        <v>60787</v>
      </c>
      <c r="F26" s="42">
        <v>60787</v>
      </c>
      <c r="G26" s="75">
        <v>16272.7</v>
      </c>
      <c r="H26" s="81">
        <f>I26</f>
        <v>30516</v>
      </c>
      <c r="I26" s="42">
        <v>30516</v>
      </c>
      <c r="J26" s="43">
        <v>6869.8</v>
      </c>
      <c r="K26" s="84">
        <f t="shared" si="4"/>
        <v>50.2</v>
      </c>
      <c r="L26" s="85">
        <f t="shared" si="4"/>
        <v>50.2</v>
      </c>
      <c r="M26" s="85">
        <f t="shared" si="4"/>
        <v>42.2</v>
      </c>
      <c r="N26" s="41">
        <f t="shared" si="2"/>
        <v>107.8</v>
      </c>
      <c r="O26" s="42">
        <f t="shared" si="2"/>
        <v>107.8</v>
      </c>
      <c r="P26" s="75">
        <f t="shared" si="2"/>
        <v>99</v>
      </c>
    </row>
    <row r="27" spans="1:16" s="34" customFormat="1" ht="27" customHeight="1">
      <c r="A27" s="21" t="s">
        <v>21</v>
      </c>
      <c r="B27" s="30">
        <v>0</v>
      </c>
      <c r="C27" s="43">
        <v>0</v>
      </c>
      <c r="D27" s="31">
        <v>0</v>
      </c>
      <c r="E27" s="30">
        <v>1744</v>
      </c>
      <c r="F27" s="43">
        <v>1744</v>
      </c>
      <c r="G27" s="33">
        <v>0</v>
      </c>
      <c r="H27" s="43">
        <f aca="true" t="shared" si="7" ref="H27:H32">I27+J27</f>
        <v>726.5</v>
      </c>
      <c r="I27" s="43">
        <v>726.5</v>
      </c>
      <c r="J27" s="31">
        <v>0</v>
      </c>
      <c r="K27" s="52">
        <f t="shared" si="4"/>
        <v>41.7</v>
      </c>
      <c r="L27" s="53">
        <f t="shared" si="4"/>
        <v>41.7</v>
      </c>
      <c r="M27" s="53" t="e">
        <f t="shared" si="4"/>
        <v>#DIV/0!</v>
      </c>
      <c r="N27" s="30" t="e">
        <f t="shared" si="2"/>
        <v>#DIV/0!</v>
      </c>
      <c r="O27" s="43" t="e">
        <f t="shared" si="2"/>
        <v>#DIV/0!</v>
      </c>
      <c r="P27" s="31" t="e">
        <f t="shared" si="2"/>
        <v>#DIV/0!</v>
      </c>
    </row>
    <row r="28" spans="1:16" s="34" customFormat="1" ht="15">
      <c r="A28" s="22" t="s">
        <v>22</v>
      </c>
      <c r="B28" s="44">
        <v>6854</v>
      </c>
      <c r="C28" s="45">
        <v>6854</v>
      </c>
      <c r="D28" s="46">
        <v>0</v>
      </c>
      <c r="E28" s="44">
        <f>F28+G28</f>
        <v>17790.6</v>
      </c>
      <c r="F28" s="45">
        <v>17087.8</v>
      </c>
      <c r="G28" s="78">
        <v>702.8</v>
      </c>
      <c r="H28" s="43">
        <f t="shared" si="7"/>
        <v>8593.6</v>
      </c>
      <c r="I28" s="45">
        <v>7891.8</v>
      </c>
      <c r="J28" s="46">
        <v>701.8</v>
      </c>
      <c r="K28" s="52">
        <f t="shared" si="4"/>
        <v>48.3</v>
      </c>
      <c r="L28" s="53">
        <f t="shared" si="4"/>
        <v>46.2</v>
      </c>
      <c r="M28" s="53">
        <f t="shared" si="4"/>
        <v>99.9</v>
      </c>
      <c r="N28" s="30">
        <f t="shared" si="2"/>
        <v>125.4</v>
      </c>
      <c r="O28" s="43">
        <f t="shared" si="2"/>
        <v>115.1</v>
      </c>
      <c r="P28" s="31" t="e">
        <f t="shared" si="2"/>
        <v>#DIV/0!</v>
      </c>
    </row>
    <row r="29" spans="1:16" s="34" customFormat="1" ht="15">
      <c r="A29" s="22" t="s">
        <v>23</v>
      </c>
      <c r="B29" s="47">
        <v>41775.8</v>
      </c>
      <c r="C29" s="48">
        <v>41477.9</v>
      </c>
      <c r="D29" s="49">
        <v>297.9</v>
      </c>
      <c r="E29" s="44">
        <f>F29+G29</f>
        <v>94291.4</v>
      </c>
      <c r="F29" s="48">
        <v>93745.9</v>
      </c>
      <c r="G29" s="79">
        <v>545.5</v>
      </c>
      <c r="H29" s="43">
        <f t="shared" si="7"/>
        <v>43793.7</v>
      </c>
      <c r="I29" s="48">
        <v>43445.6</v>
      </c>
      <c r="J29" s="49">
        <v>348.1</v>
      </c>
      <c r="K29" s="52">
        <f t="shared" si="4"/>
        <v>46.4</v>
      </c>
      <c r="L29" s="53">
        <f t="shared" si="4"/>
        <v>46.3</v>
      </c>
      <c r="M29" s="53">
        <f t="shared" si="4"/>
        <v>63.8</v>
      </c>
      <c r="N29" s="30">
        <f t="shared" si="2"/>
        <v>104.8</v>
      </c>
      <c r="O29" s="43">
        <f t="shared" si="2"/>
        <v>104.7</v>
      </c>
      <c r="P29" s="31">
        <f t="shared" si="2"/>
        <v>116.9</v>
      </c>
    </row>
    <row r="30" spans="1:16" s="34" customFormat="1" ht="15">
      <c r="A30" s="23" t="s">
        <v>24</v>
      </c>
      <c r="B30" s="50">
        <v>0</v>
      </c>
      <c r="C30" s="32">
        <v>204.4</v>
      </c>
      <c r="D30" s="51">
        <v>30</v>
      </c>
      <c r="E30" s="44"/>
      <c r="F30" s="32">
        <v>268.9</v>
      </c>
      <c r="G30" s="80">
        <v>31</v>
      </c>
      <c r="H30" s="43">
        <v>0</v>
      </c>
      <c r="I30" s="32">
        <v>203.4</v>
      </c>
      <c r="J30" s="51">
        <v>31</v>
      </c>
      <c r="K30" s="52" t="e">
        <f t="shared" si="4"/>
        <v>#DIV/0!</v>
      </c>
      <c r="L30" s="53">
        <f t="shared" si="4"/>
        <v>75.6</v>
      </c>
      <c r="M30" s="53">
        <f t="shared" si="4"/>
        <v>100</v>
      </c>
      <c r="N30" s="30" t="e">
        <f t="shared" si="2"/>
        <v>#DIV/0!</v>
      </c>
      <c r="O30" s="43">
        <f t="shared" si="2"/>
        <v>99.5</v>
      </c>
      <c r="P30" s="31">
        <f t="shared" si="2"/>
        <v>103.3</v>
      </c>
    </row>
    <row r="31" spans="1:16" s="34" customFormat="1" ht="15">
      <c r="A31" s="22" t="s">
        <v>27</v>
      </c>
      <c r="B31" s="50">
        <v>165</v>
      </c>
      <c r="C31" s="32">
        <v>0</v>
      </c>
      <c r="D31" s="51">
        <v>165</v>
      </c>
      <c r="E31" s="44">
        <v>0</v>
      </c>
      <c r="F31" s="32">
        <v>0</v>
      </c>
      <c r="G31" s="80">
        <v>0</v>
      </c>
      <c r="H31" s="43">
        <f t="shared" si="7"/>
        <v>0</v>
      </c>
      <c r="I31" s="32">
        <v>0</v>
      </c>
      <c r="J31" s="51">
        <v>0</v>
      </c>
      <c r="K31" s="52" t="e">
        <f t="shared" si="4"/>
        <v>#DIV/0!</v>
      </c>
      <c r="L31" s="53" t="e">
        <f t="shared" si="4"/>
        <v>#DIV/0!</v>
      </c>
      <c r="M31" s="53" t="e">
        <f t="shared" si="4"/>
        <v>#DIV/0!</v>
      </c>
      <c r="N31" s="30">
        <f t="shared" si="2"/>
        <v>0</v>
      </c>
      <c r="O31" s="43" t="e">
        <f t="shared" si="2"/>
        <v>#DIV/0!</v>
      </c>
      <c r="P31" s="31">
        <f t="shared" si="2"/>
        <v>0</v>
      </c>
    </row>
    <row r="32" spans="1:16" s="34" customFormat="1" ht="30.75" customHeight="1">
      <c r="A32" s="23" t="s">
        <v>64</v>
      </c>
      <c r="B32" s="50">
        <v>0</v>
      </c>
      <c r="C32" s="32">
        <v>0</v>
      </c>
      <c r="D32" s="51">
        <v>7</v>
      </c>
      <c r="E32" s="50">
        <v>0</v>
      </c>
      <c r="F32" s="32">
        <v>0</v>
      </c>
      <c r="G32" s="80">
        <v>0</v>
      </c>
      <c r="H32" s="43">
        <f t="shared" si="7"/>
        <v>0</v>
      </c>
      <c r="I32" s="32">
        <v>0</v>
      </c>
      <c r="J32" s="51">
        <v>0</v>
      </c>
      <c r="K32" s="52" t="e">
        <f t="shared" si="4"/>
        <v>#DIV/0!</v>
      </c>
      <c r="L32" s="53" t="e">
        <f t="shared" si="4"/>
        <v>#DIV/0!</v>
      </c>
      <c r="M32" s="53" t="e">
        <f t="shared" si="4"/>
        <v>#DIV/0!</v>
      </c>
      <c r="N32" s="52" t="e">
        <f t="shared" si="2"/>
        <v>#DIV/0!</v>
      </c>
      <c r="O32" s="54" t="e">
        <f t="shared" si="2"/>
        <v>#DIV/0!</v>
      </c>
      <c r="P32" s="67">
        <f t="shared" si="2"/>
        <v>0</v>
      </c>
    </row>
    <row r="33" spans="1:16" s="34" customFormat="1" ht="27" customHeight="1" thickBot="1">
      <c r="A33" s="24" t="s">
        <v>26</v>
      </c>
      <c r="B33" s="50">
        <v>-16</v>
      </c>
      <c r="C33" s="32">
        <v>-23</v>
      </c>
      <c r="D33" s="51">
        <v>0</v>
      </c>
      <c r="E33" s="50">
        <f>F33</f>
        <v>-2542.3</v>
      </c>
      <c r="F33" s="32">
        <v>-2542.3</v>
      </c>
      <c r="G33" s="51">
        <v>0</v>
      </c>
      <c r="H33" s="50">
        <f>I33</f>
        <v>-2542.3</v>
      </c>
      <c r="I33" s="32">
        <v>-2542.3</v>
      </c>
      <c r="J33" s="51">
        <v>0</v>
      </c>
      <c r="K33" s="52">
        <f t="shared" si="4"/>
        <v>100</v>
      </c>
      <c r="L33" s="53">
        <f t="shared" si="4"/>
        <v>100</v>
      </c>
      <c r="M33" s="53" t="e">
        <f t="shared" si="4"/>
        <v>#DIV/0!</v>
      </c>
      <c r="N33" s="86">
        <f t="shared" si="2"/>
        <v>15889.4</v>
      </c>
      <c r="O33" s="87">
        <f t="shared" si="2"/>
        <v>11053.5</v>
      </c>
      <c r="P33" s="88" t="e">
        <f t="shared" si="2"/>
        <v>#DIV/0!</v>
      </c>
    </row>
    <row r="34" spans="1:16" s="18" customFormat="1" ht="18" customHeight="1" thickBot="1">
      <c r="A34" s="25" t="s">
        <v>25</v>
      </c>
      <c r="B34" s="66">
        <f aca="true" t="shared" si="8" ref="B34:I34">B5+B25</f>
        <v>99454.6</v>
      </c>
      <c r="C34" s="66">
        <f t="shared" si="8"/>
        <v>91034.2</v>
      </c>
      <c r="D34" s="66">
        <f>D5+D25+0.1</f>
        <v>15592.5</v>
      </c>
      <c r="E34" s="76">
        <f t="shared" si="8"/>
        <v>233235.7</v>
      </c>
      <c r="F34" s="77">
        <f t="shared" si="8"/>
        <v>210469.5</v>
      </c>
      <c r="G34" s="77">
        <f t="shared" si="8"/>
        <v>39338.8</v>
      </c>
      <c r="H34" s="77">
        <f t="shared" si="8"/>
        <v>105265.79999999999</v>
      </c>
      <c r="I34" s="77">
        <f t="shared" si="8"/>
        <v>96274.79999999999</v>
      </c>
      <c r="J34" s="77">
        <f>J5+J25</f>
        <v>16095.2</v>
      </c>
      <c r="K34" s="89">
        <f t="shared" si="4"/>
        <v>45.1</v>
      </c>
      <c r="L34" s="90">
        <f t="shared" si="4"/>
        <v>45.7</v>
      </c>
      <c r="M34" s="91">
        <f t="shared" si="4"/>
        <v>40.9</v>
      </c>
      <c r="N34" s="89">
        <f t="shared" si="2"/>
        <v>105.8</v>
      </c>
      <c r="O34" s="90">
        <f t="shared" si="2"/>
        <v>105.8</v>
      </c>
      <c r="P34" s="91">
        <f t="shared" si="2"/>
        <v>103.2</v>
      </c>
    </row>
    <row r="35" spans="1:16" s="7" customFormat="1" ht="15">
      <c r="A35" s="6" t="s">
        <v>28</v>
      </c>
      <c r="B35" s="32">
        <f>C35+D35</f>
        <v>12881.5</v>
      </c>
      <c r="C35" s="32">
        <v>8294</v>
      </c>
      <c r="D35" s="32">
        <v>4587.5</v>
      </c>
      <c r="E35" s="32">
        <f>F35+G35</f>
        <v>39747.100000000006</v>
      </c>
      <c r="F35" s="32">
        <v>27410.9</v>
      </c>
      <c r="G35" s="32">
        <v>12336.2</v>
      </c>
      <c r="H35" s="32">
        <f>I35+J35</f>
        <v>13494.7</v>
      </c>
      <c r="I35" s="32">
        <v>8576.1</v>
      </c>
      <c r="J35" s="32">
        <v>4918.6</v>
      </c>
      <c r="K35" s="30">
        <f>ROUND(H35/E35%,1)</f>
        <v>34</v>
      </c>
      <c r="L35" s="33">
        <f>ROUND(I35/F35%,1)</f>
        <v>31.3</v>
      </c>
      <c r="M35" s="33">
        <f>ROUND(J35/G35%,1)</f>
        <v>39.9</v>
      </c>
      <c r="N35" s="30">
        <f>ROUND(H35/B35%,1)</f>
        <v>104.8</v>
      </c>
      <c r="O35" s="33">
        <f>ROUND(I35/C35%,1)</f>
        <v>103.4</v>
      </c>
      <c r="P35" s="31">
        <f>ROUND(J35/D35%,1)</f>
        <v>107.2</v>
      </c>
    </row>
    <row r="36" spans="1:16" s="7" customFormat="1" ht="15">
      <c r="A36" s="8" t="s">
        <v>29</v>
      </c>
      <c r="B36" s="32">
        <f aca="true" t="shared" si="9" ref="B36:B52">C36+D36</f>
        <v>10.4</v>
      </c>
      <c r="C36" s="32">
        <v>10.3</v>
      </c>
      <c r="D36" s="32">
        <v>0.1</v>
      </c>
      <c r="E36" s="32">
        <f aca="true" t="shared" si="10" ref="E36:E52">F36+G36</f>
        <v>45.2</v>
      </c>
      <c r="F36" s="32">
        <v>45.2</v>
      </c>
      <c r="G36" s="32">
        <v>0</v>
      </c>
      <c r="H36" s="32">
        <f aca="true" t="shared" si="11" ref="H36:H52">I36+J36</f>
        <v>9.6</v>
      </c>
      <c r="I36" s="32">
        <v>9.6</v>
      </c>
      <c r="J36" s="32">
        <v>0</v>
      </c>
      <c r="K36" s="30">
        <f aca="true" t="shared" si="12" ref="K36:M52">ROUND(H36/E36%,1)</f>
        <v>21.2</v>
      </c>
      <c r="L36" s="33">
        <f>ROUND(I36/F36%,1)</f>
        <v>21.2</v>
      </c>
      <c r="M36" s="33" t="e">
        <f>ROUND(J36/G36%,1)</f>
        <v>#DIV/0!</v>
      </c>
      <c r="N36" s="30">
        <f aca="true" t="shared" si="13" ref="N36:P52">ROUND(H36/B36%,1)</f>
        <v>92.3</v>
      </c>
      <c r="O36" s="33">
        <f>ROUND(I36/C36%,1)</f>
        <v>93.2</v>
      </c>
      <c r="P36" s="31">
        <f>ROUND(J36/D36%,1)</f>
        <v>0</v>
      </c>
    </row>
    <row r="37" spans="1:16" s="7" customFormat="1" ht="30">
      <c r="A37" s="8" t="s">
        <v>30</v>
      </c>
      <c r="B37" s="32">
        <f t="shared" si="9"/>
        <v>3814.3</v>
      </c>
      <c r="C37" s="32">
        <v>2476.8</v>
      </c>
      <c r="D37" s="32">
        <v>1337.5</v>
      </c>
      <c r="E37" s="32">
        <f t="shared" si="10"/>
        <v>12026.900000000001</v>
      </c>
      <c r="F37" s="32">
        <v>8268.6</v>
      </c>
      <c r="G37" s="32">
        <v>3758.3</v>
      </c>
      <c r="H37" s="32">
        <f t="shared" si="11"/>
        <v>4026.7</v>
      </c>
      <c r="I37" s="32">
        <v>2543.7</v>
      </c>
      <c r="J37" s="32">
        <v>1483</v>
      </c>
      <c r="K37" s="30">
        <f t="shared" si="12"/>
        <v>33.5</v>
      </c>
      <c r="L37" s="33">
        <f t="shared" si="12"/>
        <v>30.8</v>
      </c>
      <c r="M37" s="33">
        <f t="shared" si="12"/>
        <v>39.5</v>
      </c>
      <c r="N37" s="30">
        <f t="shared" si="13"/>
        <v>105.6</v>
      </c>
      <c r="O37" s="33">
        <f t="shared" si="13"/>
        <v>102.7</v>
      </c>
      <c r="P37" s="31">
        <f t="shared" si="13"/>
        <v>110.9</v>
      </c>
    </row>
    <row r="38" spans="1:16" s="7" customFormat="1" ht="15">
      <c r="A38" s="8" t="s">
        <v>31</v>
      </c>
      <c r="B38" s="32">
        <f t="shared" si="9"/>
        <v>352.70000000000005</v>
      </c>
      <c r="C38" s="32">
        <v>309.6</v>
      </c>
      <c r="D38" s="32">
        <v>43.1</v>
      </c>
      <c r="E38" s="32">
        <f t="shared" si="10"/>
        <v>919.4</v>
      </c>
      <c r="F38" s="32">
        <v>752.4</v>
      </c>
      <c r="G38" s="32">
        <v>167</v>
      </c>
      <c r="H38" s="32">
        <f t="shared" si="11"/>
        <v>356.5</v>
      </c>
      <c r="I38" s="32">
        <v>293.7</v>
      </c>
      <c r="J38" s="32">
        <v>62.8</v>
      </c>
      <c r="K38" s="30">
        <f>ROUND(H38/E38%,1)</f>
        <v>38.8</v>
      </c>
      <c r="L38" s="33">
        <f t="shared" si="12"/>
        <v>39</v>
      </c>
      <c r="M38" s="33">
        <f t="shared" si="12"/>
        <v>37.6</v>
      </c>
      <c r="N38" s="30">
        <f t="shared" si="13"/>
        <v>101.1</v>
      </c>
      <c r="O38" s="33">
        <f t="shared" si="13"/>
        <v>94.9</v>
      </c>
      <c r="P38" s="31">
        <f t="shared" si="13"/>
        <v>145.7</v>
      </c>
    </row>
    <row r="39" spans="1:16" s="7" customFormat="1" ht="15">
      <c r="A39" s="8" t="s">
        <v>32</v>
      </c>
      <c r="B39" s="32">
        <f t="shared" si="9"/>
        <v>34.4</v>
      </c>
      <c r="C39" s="32">
        <v>34.4</v>
      </c>
      <c r="D39" s="32">
        <v>0</v>
      </c>
      <c r="E39" s="32">
        <f t="shared" si="10"/>
        <v>207.1</v>
      </c>
      <c r="F39" s="32">
        <v>175.1</v>
      </c>
      <c r="G39" s="32">
        <v>32</v>
      </c>
      <c r="H39" s="32">
        <f t="shared" si="11"/>
        <v>85.6</v>
      </c>
      <c r="I39" s="32">
        <v>75.6</v>
      </c>
      <c r="J39" s="32">
        <v>10</v>
      </c>
      <c r="K39" s="30">
        <f t="shared" si="12"/>
        <v>41.3</v>
      </c>
      <c r="L39" s="33">
        <f t="shared" si="12"/>
        <v>43.2</v>
      </c>
      <c r="M39" s="33">
        <f t="shared" si="12"/>
        <v>31.3</v>
      </c>
      <c r="N39" s="30">
        <f t="shared" si="13"/>
        <v>248.8</v>
      </c>
      <c r="O39" s="33">
        <f t="shared" si="13"/>
        <v>219.8</v>
      </c>
      <c r="P39" s="31" t="e">
        <f t="shared" si="13"/>
        <v>#DIV/0!</v>
      </c>
    </row>
    <row r="40" spans="1:16" s="7" customFormat="1" ht="15">
      <c r="A40" s="8" t="s">
        <v>33</v>
      </c>
      <c r="B40" s="32">
        <f t="shared" si="9"/>
        <v>3602</v>
      </c>
      <c r="C40" s="32">
        <v>1246.3</v>
      </c>
      <c r="D40" s="32">
        <v>2355.7</v>
      </c>
      <c r="E40" s="32">
        <f t="shared" si="10"/>
        <v>7641.9</v>
      </c>
      <c r="F40" s="32">
        <v>1627.2</v>
      </c>
      <c r="G40" s="32">
        <v>6014.7</v>
      </c>
      <c r="H40" s="32">
        <f t="shared" si="11"/>
        <v>3757.2</v>
      </c>
      <c r="I40" s="32">
        <v>1129.8</v>
      </c>
      <c r="J40" s="32">
        <v>2627.4</v>
      </c>
      <c r="K40" s="30">
        <f t="shared" si="12"/>
        <v>49.2</v>
      </c>
      <c r="L40" s="33">
        <f t="shared" si="12"/>
        <v>69.4</v>
      </c>
      <c r="M40" s="33">
        <f>ROUND(J40/G40%,1)</f>
        <v>43.7</v>
      </c>
      <c r="N40" s="30">
        <f t="shared" si="13"/>
        <v>104.3</v>
      </c>
      <c r="O40" s="33">
        <f>ROUND(I40/C40%,1)</f>
        <v>90.7</v>
      </c>
      <c r="P40" s="31">
        <f t="shared" si="13"/>
        <v>111.5</v>
      </c>
    </row>
    <row r="41" spans="1:16" s="7" customFormat="1" ht="30">
      <c r="A41" s="8" t="s">
        <v>34</v>
      </c>
      <c r="B41" s="32">
        <f t="shared" si="9"/>
        <v>102.3</v>
      </c>
      <c r="C41" s="32">
        <v>0</v>
      </c>
      <c r="D41" s="32">
        <v>102.3</v>
      </c>
      <c r="E41" s="32">
        <f t="shared" si="10"/>
        <v>306.9</v>
      </c>
      <c r="F41" s="32">
        <v>0</v>
      </c>
      <c r="G41" s="32">
        <v>306.9</v>
      </c>
      <c r="H41" s="32">
        <f t="shared" si="11"/>
        <v>127.9</v>
      </c>
      <c r="I41" s="32">
        <v>0</v>
      </c>
      <c r="J41" s="32">
        <v>127.9</v>
      </c>
      <c r="K41" s="30">
        <f t="shared" si="12"/>
        <v>41.7</v>
      </c>
      <c r="L41" s="33" t="e">
        <f t="shared" si="12"/>
        <v>#DIV/0!</v>
      </c>
      <c r="M41" s="33">
        <f t="shared" si="12"/>
        <v>41.7</v>
      </c>
      <c r="N41" s="30">
        <f t="shared" si="13"/>
        <v>125</v>
      </c>
      <c r="O41" s="33" t="e">
        <f t="shared" si="13"/>
        <v>#DIV/0!</v>
      </c>
      <c r="P41" s="31">
        <f t="shared" si="13"/>
        <v>125</v>
      </c>
    </row>
    <row r="42" spans="1:16" s="7" customFormat="1" ht="30">
      <c r="A42" s="8" t="s">
        <v>35</v>
      </c>
      <c r="B42" s="32">
        <f t="shared" si="9"/>
        <v>1297.6</v>
      </c>
      <c r="C42" s="32">
        <v>112.1</v>
      </c>
      <c r="D42" s="32">
        <v>1185.5</v>
      </c>
      <c r="E42" s="32">
        <f t="shared" si="10"/>
        <v>32873.2</v>
      </c>
      <c r="F42" s="32">
        <v>1296.7</v>
      </c>
      <c r="G42" s="32">
        <v>31576.5</v>
      </c>
      <c r="H42" s="32">
        <f t="shared" si="11"/>
        <v>2831</v>
      </c>
      <c r="I42" s="32">
        <v>105.7</v>
      </c>
      <c r="J42" s="32">
        <v>2725.3</v>
      </c>
      <c r="K42" s="30">
        <f t="shared" si="12"/>
        <v>8.6</v>
      </c>
      <c r="L42" s="33">
        <f t="shared" si="12"/>
        <v>8.2</v>
      </c>
      <c r="M42" s="33">
        <f t="shared" si="12"/>
        <v>8.6</v>
      </c>
      <c r="N42" s="30">
        <f t="shared" si="13"/>
        <v>218.2</v>
      </c>
      <c r="O42" s="33">
        <f t="shared" si="13"/>
        <v>94.3</v>
      </c>
      <c r="P42" s="31">
        <f t="shared" si="13"/>
        <v>229.9</v>
      </c>
    </row>
    <row r="43" spans="1:16" s="7" customFormat="1" ht="15">
      <c r="A43" s="8" t="s">
        <v>36</v>
      </c>
      <c r="B43" s="32">
        <f t="shared" si="9"/>
        <v>1257.4</v>
      </c>
      <c r="C43" s="32">
        <v>557.1</v>
      </c>
      <c r="D43" s="32">
        <v>700.3</v>
      </c>
      <c r="E43" s="32">
        <f t="shared" si="10"/>
        <v>3274.7</v>
      </c>
      <c r="F43" s="32">
        <v>2026.4</v>
      </c>
      <c r="G43" s="32">
        <v>1248.3</v>
      </c>
      <c r="H43" s="32">
        <f t="shared" si="11"/>
        <v>1124.1999999999998</v>
      </c>
      <c r="I43" s="32">
        <v>706.3</v>
      </c>
      <c r="J43" s="32">
        <v>417.9</v>
      </c>
      <c r="K43" s="30">
        <f t="shared" si="12"/>
        <v>34.3</v>
      </c>
      <c r="L43" s="33">
        <f t="shared" si="12"/>
        <v>34.9</v>
      </c>
      <c r="M43" s="33">
        <f t="shared" si="12"/>
        <v>33.5</v>
      </c>
      <c r="N43" s="30">
        <f t="shared" si="13"/>
        <v>89.4</v>
      </c>
      <c r="O43" s="33">
        <f t="shared" si="13"/>
        <v>126.8</v>
      </c>
      <c r="P43" s="31">
        <f t="shared" si="13"/>
        <v>59.7</v>
      </c>
    </row>
    <row r="44" spans="1:16" s="7" customFormat="1" ht="27.75" customHeight="1">
      <c r="A44" s="8" t="s">
        <v>37</v>
      </c>
      <c r="B44" s="32">
        <f t="shared" si="9"/>
        <v>0</v>
      </c>
      <c r="C44" s="32">
        <v>0</v>
      </c>
      <c r="D44" s="32">
        <v>0</v>
      </c>
      <c r="E44" s="32">
        <f t="shared" si="10"/>
        <v>7.3</v>
      </c>
      <c r="F44" s="32">
        <v>7.3</v>
      </c>
      <c r="G44" s="32">
        <v>0</v>
      </c>
      <c r="H44" s="32">
        <f t="shared" si="11"/>
        <v>0</v>
      </c>
      <c r="I44" s="32">
        <v>0</v>
      </c>
      <c r="J44" s="32">
        <v>0</v>
      </c>
      <c r="K44" s="30">
        <f t="shared" si="12"/>
        <v>0</v>
      </c>
      <c r="L44" s="33">
        <f t="shared" si="12"/>
        <v>0</v>
      </c>
      <c r="M44" s="33" t="e">
        <f t="shared" si="12"/>
        <v>#DIV/0!</v>
      </c>
      <c r="N44" s="30" t="e">
        <f t="shared" si="13"/>
        <v>#DIV/0!</v>
      </c>
      <c r="O44" s="33" t="e">
        <f t="shared" si="13"/>
        <v>#DIV/0!</v>
      </c>
      <c r="P44" s="31" t="e">
        <f t="shared" si="13"/>
        <v>#DIV/0!</v>
      </c>
    </row>
    <row r="45" spans="1:16" s="7" customFormat="1" ht="42" customHeight="1">
      <c r="A45" s="8" t="s">
        <v>38</v>
      </c>
      <c r="B45" s="32">
        <f t="shared" si="9"/>
        <v>53060.7</v>
      </c>
      <c r="C45" s="32">
        <v>52675.5</v>
      </c>
      <c r="D45" s="32">
        <v>385.2</v>
      </c>
      <c r="E45" s="32">
        <f t="shared" si="10"/>
        <v>136926</v>
      </c>
      <c r="F45" s="32">
        <v>135926</v>
      </c>
      <c r="G45" s="32">
        <v>1000</v>
      </c>
      <c r="H45" s="32">
        <f t="shared" si="11"/>
        <v>53908.6</v>
      </c>
      <c r="I45" s="32">
        <v>53629.7</v>
      </c>
      <c r="J45" s="32">
        <v>278.9</v>
      </c>
      <c r="K45" s="30">
        <f t="shared" si="12"/>
        <v>39.4</v>
      </c>
      <c r="L45" s="33">
        <f t="shared" si="12"/>
        <v>39.5</v>
      </c>
      <c r="M45" s="33">
        <f t="shared" si="12"/>
        <v>27.9</v>
      </c>
      <c r="N45" s="30">
        <f t="shared" si="13"/>
        <v>101.6</v>
      </c>
      <c r="O45" s="33">
        <f t="shared" si="13"/>
        <v>101.8</v>
      </c>
      <c r="P45" s="31">
        <f t="shared" si="13"/>
        <v>72.4</v>
      </c>
    </row>
    <row r="46" spans="1:16" s="7" customFormat="1" ht="59.25" customHeight="1">
      <c r="A46" s="8" t="s">
        <v>39</v>
      </c>
      <c r="B46" s="32">
        <f t="shared" si="9"/>
        <v>134.1</v>
      </c>
      <c r="C46" s="32">
        <v>134.1</v>
      </c>
      <c r="D46" s="32">
        <v>0</v>
      </c>
      <c r="E46" s="32">
        <f t="shared" si="10"/>
        <v>1054</v>
      </c>
      <c r="F46" s="32">
        <v>1054</v>
      </c>
      <c r="G46" s="32">
        <v>0</v>
      </c>
      <c r="H46" s="32">
        <f t="shared" si="11"/>
        <v>147.2</v>
      </c>
      <c r="I46" s="32">
        <v>147.2</v>
      </c>
      <c r="J46" s="32">
        <v>0</v>
      </c>
      <c r="K46" s="30">
        <f t="shared" si="12"/>
        <v>14</v>
      </c>
      <c r="L46" s="33">
        <f t="shared" si="12"/>
        <v>14</v>
      </c>
      <c r="M46" s="33" t="e">
        <f t="shared" si="12"/>
        <v>#DIV/0!</v>
      </c>
      <c r="N46" s="30">
        <f t="shared" si="13"/>
        <v>109.8</v>
      </c>
      <c r="O46" s="33">
        <f t="shared" si="13"/>
        <v>109.8</v>
      </c>
      <c r="P46" s="31" t="e">
        <f t="shared" si="13"/>
        <v>#DIV/0!</v>
      </c>
    </row>
    <row r="47" spans="1:16" s="7" customFormat="1" ht="45">
      <c r="A47" s="8" t="s">
        <v>40</v>
      </c>
      <c r="B47" s="32">
        <v>0</v>
      </c>
      <c r="C47" s="32">
        <v>6967.6</v>
      </c>
      <c r="D47" s="32">
        <v>204.3</v>
      </c>
      <c r="E47" s="32">
        <v>0</v>
      </c>
      <c r="F47" s="32">
        <v>16543.7</v>
      </c>
      <c r="G47" s="32">
        <v>268.9</v>
      </c>
      <c r="H47" s="32">
        <v>0</v>
      </c>
      <c r="I47" s="32">
        <v>6900.8</v>
      </c>
      <c r="J47" s="32">
        <v>203.5</v>
      </c>
      <c r="K47" s="30" t="e">
        <f t="shared" si="12"/>
        <v>#DIV/0!</v>
      </c>
      <c r="L47" s="33">
        <f t="shared" si="12"/>
        <v>41.7</v>
      </c>
      <c r="M47" s="33">
        <f t="shared" si="12"/>
        <v>75.7</v>
      </c>
      <c r="N47" s="30" t="e">
        <f t="shared" si="13"/>
        <v>#DIV/0!</v>
      </c>
      <c r="O47" s="33">
        <f t="shared" si="13"/>
        <v>99</v>
      </c>
      <c r="P47" s="31">
        <f t="shared" si="13"/>
        <v>99.6</v>
      </c>
    </row>
    <row r="48" spans="1:16" s="7" customFormat="1" ht="30">
      <c r="A48" s="8" t="s">
        <v>41</v>
      </c>
      <c r="B48" s="32">
        <f t="shared" si="9"/>
        <v>2938</v>
      </c>
      <c r="C48" s="32">
        <v>2938</v>
      </c>
      <c r="D48" s="32">
        <v>0</v>
      </c>
      <c r="E48" s="32">
        <f t="shared" si="10"/>
        <v>7736.4</v>
      </c>
      <c r="F48" s="32">
        <v>7736.4</v>
      </c>
      <c r="G48" s="32">
        <v>0</v>
      </c>
      <c r="H48" s="32">
        <f t="shared" si="11"/>
        <v>3730.7</v>
      </c>
      <c r="I48" s="32">
        <v>3730.7</v>
      </c>
      <c r="J48" s="32">
        <v>0</v>
      </c>
      <c r="K48" s="30">
        <f t="shared" si="12"/>
        <v>48.2</v>
      </c>
      <c r="L48" s="33">
        <f>ROUND(I48/F48%,1)</f>
        <v>48.2</v>
      </c>
      <c r="M48" s="33" t="e">
        <f t="shared" si="12"/>
        <v>#DIV/0!</v>
      </c>
      <c r="N48" s="30">
        <f t="shared" si="13"/>
        <v>127</v>
      </c>
      <c r="O48" s="33">
        <f t="shared" si="13"/>
        <v>127</v>
      </c>
      <c r="P48" s="31" t="e">
        <f t="shared" si="13"/>
        <v>#DIV/0!</v>
      </c>
    </row>
    <row r="49" spans="1:16" s="7" customFormat="1" ht="45" customHeight="1">
      <c r="A49" s="8" t="s">
        <v>42</v>
      </c>
      <c r="B49" s="32">
        <f t="shared" si="9"/>
        <v>1283.9</v>
      </c>
      <c r="C49" s="32">
        <v>1163.7</v>
      </c>
      <c r="D49" s="32">
        <v>120.2</v>
      </c>
      <c r="E49" s="32">
        <f t="shared" si="10"/>
        <v>3156.2</v>
      </c>
      <c r="F49" s="32">
        <v>2881.2</v>
      </c>
      <c r="G49" s="32">
        <v>275</v>
      </c>
      <c r="H49" s="32">
        <f t="shared" si="11"/>
        <v>1434.8999999999999</v>
      </c>
      <c r="I49" s="32">
        <v>1310.3</v>
      </c>
      <c r="J49" s="32">
        <v>124.6</v>
      </c>
      <c r="K49" s="30">
        <f t="shared" si="12"/>
        <v>45.5</v>
      </c>
      <c r="L49" s="33">
        <f t="shared" si="12"/>
        <v>45.5</v>
      </c>
      <c r="M49" s="33">
        <f t="shared" si="12"/>
        <v>45.3</v>
      </c>
      <c r="N49" s="30">
        <f t="shared" si="13"/>
        <v>111.8</v>
      </c>
      <c r="O49" s="33">
        <f t="shared" si="13"/>
        <v>112.6</v>
      </c>
      <c r="P49" s="31">
        <f t="shared" si="13"/>
        <v>103.7</v>
      </c>
    </row>
    <row r="50" spans="1:16" s="7" customFormat="1" ht="15">
      <c r="A50" s="8" t="s">
        <v>43</v>
      </c>
      <c r="B50" s="32">
        <f t="shared" si="9"/>
        <v>345.8</v>
      </c>
      <c r="C50" s="32">
        <v>207.4</v>
      </c>
      <c r="D50" s="32">
        <v>138.4</v>
      </c>
      <c r="E50" s="32">
        <f t="shared" si="10"/>
        <v>2290.7</v>
      </c>
      <c r="F50" s="32">
        <v>1790.7</v>
      </c>
      <c r="G50" s="32">
        <v>500</v>
      </c>
      <c r="H50" s="32">
        <f t="shared" si="11"/>
        <v>338.8</v>
      </c>
      <c r="I50" s="32">
        <v>201</v>
      </c>
      <c r="J50" s="32">
        <v>137.8</v>
      </c>
      <c r="K50" s="30">
        <f t="shared" si="12"/>
        <v>14.8</v>
      </c>
      <c r="L50" s="33">
        <f t="shared" si="12"/>
        <v>11.2</v>
      </c>
      <c r="M50" s="33">
        <f t="shared" si="12"/>
        <v>27.6</v>
      </c>
      <c r="N50" s="30">
        <f t="shared" si="13"/>
        <v>98</v>
      </c>
      <c r="O50" s="33">
        <f t="shared" si="13"/>
        <v>96.9</v>
      </c>
      <c r="P50" s="31">
        <f t="shared" si="13"/>
        <v>99.6</v>
      </c>
    </row>
    <row r="51" spans="1:16" s="7" customFormat="1" ht="30">
      <c r="A51" s="8" t="s">
        <v>44</v>
      </c>
      <c r="B51" s="32">
        <f t="shared" si="9"/>
        <v>2033.3</v>
      </c>
      <c r="C51" s="32">
        <v>1977.3</v>
      </c>
      <c r="D51" s="32">
        <v>56</v>
      </c>
      <c r="E51" s="32">
        <f t="shared" si="10"/>
        <v>8166.7</v>
      </c>
      <c r="F51" s="32">
        <v>7153.7</v>
      </c>
      <c r="G51" s="32">
        <v>1013</v>
      </c>
      <c r="H51" s="32">
        <f t="shared" si="11"/>
        <v>1997.2</v>
      </c>
      <c r="I51" s="32">
        <v>1974.9</v>
      </c>
      <c r="J51" s="32">
        <v>22.3</v>
      </c>
      <c r="K51" s="30">
        <f t="shared" si="12"/>
        <v>24.5</v>
      </c>
      <c r="L51" s="33">
        <f t="shared" si="12"/>
        <v>27.6</v>
      </c>
      <c r="M51" s="33">
        <f t="shared" si="12"/>
        <v>2.2</v>
      </c>
      <c r="N51" s="30">
        <f t="shared" si="13"/>
        <v>98.2</v>
      </c>
      <c r="O51" s="33">
        <f>ROUND(I51/C51%,1)</f>
        <v>99.9</v>
      </c>
      <c r="P51" s="31">
        <f t="shared" si="13"/>
        <v>39.8</v>
      </c>
    </row>
    <row r="52" spans="1:16" s="7" customFormat="1" ht="30.75" thickBot="1">
      <c r="A52" s="8" t="s">
        <v>45</v>
      </c>
      <c r="B52" s="32">
        <f t="shared" si="9"/>
        <v>1337.2</v>
      </c>
      <c r="C52" s="32">
        <v>600.1</v>
      </c>
      <c r="D52" s="32">
        <v>737.1</v>
      </c>
      <c r="E52" s="32">
        <f t="shared" si="10"/>
        <v>5376.8</v>
      </c>
      <c r="F52" s="32">
        <v>2141.3</v>
      </c>
      <c r="G52" s="32">
        <v>3235.5</v>
      </c>
      <c r="H52" s="32">
        <f t="shared" si="11"/>
        <v>1195.9</v>
      </c>
      <c r="I52" s="32">
        <v>708.1</v>
      </c>
      <c r="J52" s="32">
        <v>487.8</v>
      </c>
      <c r="K52" s="30">
        <f t="shared" si="12"/>
        <v>22.2</v>
      </c>
      <c r="L52" s="33">
        <f t="shared" si="12"/>
        <v>33.1</v>
      </c>
      <c r="M52" s="33">
        <f t="shared" si="12"/>
        <v>15.1</v>
      </c>
      <c r="N52" s="30">
        <f t="shared" si="13"/>
        <v>89.4</v>
      </c>
      <c r="O52" s="33">
        <f t="shared" si="13"/>
        <v>118</v>
      </c>
      <c r="P52" s="31">
        <f t="shared" si="13"/>
        <v>66.2</v>
      </c>
    </row>
    <row r="53" spans="1:16" s="7" customFormat="1" ht="18" customHeight="1" thickBot="1">
      <c r="A53" s="9" t="s">
        <v>46</v>
      </c>
      <c r="B53" s="92">
        <f>SUM(B35:B52)</f>
        <v>84485.6</v>
      </c>
      <c r="C53" s="92">
        <f>SUM(C35:C52)</f>
        <v>79704.30000000002</v>
      </c>
      <c r="D53" s="92">
        <f>SUM(D35:D52)</f>
        <v>11953.2</v>
      </c>
      <c r="E53" s="92">
        <f aca="true" t="shared" si="14" ref="E53:J53">SUM(E35:E52)</f>
        <v>261756.50000000003</v>
      </c>
      <c r="F53" s="92">
        <f t="shared" si="14"/>
        <v>216836.80000000002</v>
      </c>
      <c r="G53" s="92">
        <f t="shared" si="14"/>
        <v>61732.30000000001</v>
      </c>
      <c r="H53" s="92">
        <f t="shared" si="14"/>
        <v>88566.69999999998</v>
      </c>
      <c r="I53" s="92">
        <f t="shared" si="14"/>
        <v>82043.2</v>
      </c>
      <c r="J53" s="92">
        <f t="shared" si="14"/>
        <v>13627.799999999997</v>
      </c>
      <c r="K53" s="97">
        <f aca="true" t="shared" si="15" ref="K53:M57">ROUND(H53/E53%,1)</f>
        <v>33.8</v>
      </c>
      <c r="L53" s="98">
        <f t="shared" si="15"/>
        <v>37.8</v>
      </c>
      <c r="M53" s="99">
        <f t="shared" si="15"/>
        <v>22.1</v>
      </c>
      <c r="N53" s="97">
        <f aca="true" t="shared" si="16" ref="N53:P61">ROUND(H53/B53%,1)</f>
        <v>104.8</v>
      </c>
      <c r="O53" s="98">
        <f t="shared" si="16"/>
        <v>102.9</v>
      </c>
      <c r="P53" s="99">
        <f t="shared" si="16"/>
        <v>114</v>
      </c>
    </row>
    <row r="54" spans="1:16" s="17" customFormat="1" ht="29.25" thickBot="1">
      <c r="A54" s="16" t="s">
        <v>47</v>
      </c>
      <c r="B54" s="93">
        <f>B34-B53</f>
        <v>14969</v>
      </c>
      <c r="C54" s="93">
        <f>C34-C53</f>
        <v>11329.89999999998</v>
      </c>
      <c r="D54" s="93">
        <f>D34-D53</f>
        <v>3639.2999999999993</v>
      </c>
      <c r="E54" s="94">
        <f>F54+G54</f>
        <v>-10635.8</v>
      </c>
      <c r="F54" s="94">
        <v>-6367.4</v>
      </c>
      <c r="G54" s="94">
        <v>-4268.4</v>
      </c>
      <c r="H54" s="94">
        <f>I54+J54</f>
        <v>16698.999999999993</v>
      </c>
      <c r="I54" s="94">
        <f>I34-I53</f>
        <v>14231.599999999991</v>
      </c>
      <c r="J54" s="94">
        <f>J34-J53</f>
        <v>2467.4000000000033</v>
      </c>
      <c r="K54" s="101">
        <f t="shared" si="15"/>
        <v>-157</v>
      </c>
      <c r="L54" s="102">
        <f t="shared" si="15"/>
        <v>-223.5</v>
      </c>
      <c r="M54" s="103">
        <f t="shared" si="15"/>
        <v>-57.8</v>
      </c>
      <c r="N54" s="101">
        <f t="shared" si="16"/>
        <v>111.6</v>
      </c>
      <c r="O54" s="102">
        <f t="shared" si="16"/>
        <v>125.6</v>
      </c>
      <c r="P54" s="103">
        <f t="shared" si="16"/>
        <v>67.8</v>
      </c>
    </row>
    <row r="55" spans="1:16" s="26" customFormat="1" ht="29.25" thickBot="1">
      <c r="A55" s="10" t="s">
        <v>48</v>
      </c>
      <c r="B55" s="94">
        <f>B58+B61+B56</f>
        <v>-14969</v>
      </c>
      <c r="C55" s="94">
        <f>C58+C61+C56</f>
        <v>-11329.9</v>
      </c>
      <c r="D55" s="94">
        <f>D58+D61+D56</f>
        <v>-3639.3</v>
      </c>
      <c r="E55" s="94">
        <f>F55+G55</f>
        <v>10635.8</v>
      </c>
      <c r="F55" s="94">
        <f>F58+F61+F56</f>
        <v>6367.4</v>
      </c>
      <c r="G55" s="94">
        <f>G58+G61+G56</f>
        <v>4268.4</v>
      </c>
      <c r="H55" s="94">
        <f>I55+J55</f>
        <v>-16699</v>
      </c>
      <c r="I55" s="94">
        <f>I58+I61+I56</f>
        <v>-14231.6</v>
      </c>
      <c r="J55" s="94">
        <f>J58+J61+J56</f>
        <v>-2467.4</v>
      </c>
      <c r="K55" s="97">
        <f>ROUND(H55/E55%,1)</f>
        <v>-157</v>
      </c>
      <c r="L55" s="98">
        <f t="shared" si="15"/>
        <v>-223.5</v>
      </c>
      <c r="M55" s="99">
        <f t="shared" si="15"/>
        <v>-57.8</v>
      </c>
      <c r="N55" s="97">
        <f t="shared" si="16"/>
        <v>111.6</v>
      </c>
      <c r="O55" s="98">
        <f t="shared" si="16"/>
        <v>125.6</v>
      </c>
      <c r="P55" s="99">
        <f t="shared" si="16"/>
        <v>67.8</v>
      </c>
    </row>
    <row r="56" spans="1:16" s="26" customFormat="1" ht="30.75" thickBot="1">
      <c r="A56" s="11" t="s">
        <v>53</v>
      </c>
      <c r="B56" s="95">
        <f aca="true" t="shared" si="17" ref="B56:G56">B57</f>
        <v>0</v>
      </c>
      <c r="C56" s="95">
        <f t="shared" si="17"/>
        <v>0</v>
      </c>
      <c r="D56" s="95">
        <f t="shared" si="17"/>
        <v>0</v>
      </c>
      <c r="E56" s="95">
        <f t="shared" si="17"/>
        <v>3825</v>
      </c>
      <c r="F56" s="95">
        <f t="shared" si="17"/>
        <v>3825</v>
      </c>
      <c r="G56" s="95">
        <f t="shared" si="17"/>
        <v>0</v>
      </c>
      <c r="H56" s="95">
        <f>H57</f>
        <v>0</v>
      </c>
      <c r="I56" s="95">
        <f>I57</f>
        <v>0</v>
      </c>
      <c r="J56" s="95">
        <f>J57</f>
        <v>0</v>
      </c>
      <c r="K56" s="97">
        <f>ROUND(H56/E56%,1)</f>
        <v>0</v>
      </c>
      <c r="L56" s="98">
        <f t="shared" si="15"/>
        <v>0</v>
      </c>
      <c r="M56" s="99" t="e">
        <f t="shared" si="15"/>
        <v>#DIV/0!</v>
      </c>
      <c r="N56" s="97" t="e">
        <f t="shared" si="16"/>
        <v>#DIV/0!</v>
      </c>
      <c r="O56" s="98" t="e">
        <f t="shared" si="16"/>
        <v>#DIV/0!</v>
      </c>
      <c r="P56" s="99" t="e">
        <f t="shared" si="16"/>
        <v>#DIV/0!</v>
      </c>
    </row>
    <row r="57" spans="1:16" s="26" customFormat="1" ht="30.75" thickBot="1">
      <c r="A57" s="12" t="s">
        <v>54</v>
      </c>
      <c r="B57" s="32">
        <v>0</v>
      </c>
      <c r="C57" s="32">
        <v>0</v>
      </c>
      <c r="D57" s="32">
        <v>0</v>
      </c>
      <c r="E57" s="100">
        <f>F57+G57</f>
        <v>3825</v>
      </c>
      <c r="F57" s="96">
        <v>3825</v>
      </c>
      <c r="G57" s="32">
        <v>0</v>
      </c>
      <c r="H57" s="32">
        <v>0</v>
      </c>
      <c r="I57" s="32">
        <v>0</v>
      </c>
      <c r="J57" s="32">
        <v>0</v>
      </c>
      <c r="K57" s="81">
        <f>ROUND(H57/E57%,1)</f>
        <v>0</v>
      </c>
      <c r="L57" s="104">
        <f t="shared" si="15"/>
        <v>0</v>
      </c>
      <c r="M57" s="105" t="e">
        <f t="shared" si="15"/>
        <v>#DIV/0!</v>
      </c>
      <c r="N57" s="81" t="e">
        <f t="shared" si="16"/>
        <v>#DIV/0!</v>
      </c>
      <c r="O57" s="104" t="e">
        <f t="shared" si="16"/>
        <v>#DIV/0!</v>
      </c>
      <c r="P57" s="105" t="e">
        <f t="shared" si="16"/>
        <v>#DIV/0!</v>
      </c>
    </row>
    <row r="58" spans="1:16" s="15" customFormat="1" ht="32.25" customHeight="1" thickBot="1">
      <c r="A58" s="11" t="s">
        <v>49</v>
      </c>
      <c r="B58" s="95">
        <v>0</v>
      </c>
      <c r="C58" s="95">
        <v>0</v>
      </c>
      <c r="D58" s="95">
        <f aca="true" t="shared" si="18" ref="D58:J58">D59+D60</f>
        <v>0</v>
      </c>
      <c r="E58" s="95">
        <f t="shared" si="18"/>
        <v>0</v>
      </c>
      <c r="F58" s="95">
        <f t="shared" si="18"/>
        <v>0</v>
      </c>
      <c r="G58" s="95">
        <f t="shared" si="18"/>
        <v>0</v>
      </c>
      <c r="H58" s="95">
        <f t="shared" si="18"/>
        <v>0</v>
      </c>
      <c r="I58" s="95">
        <f t="shared" si="18"/>
        <v>0</v>
      </c>
      <c r="J58" s="95">
        <f t="shared" si="18"/>
        <v>0</v>
      </c>
      <c r="K58" s="106" t="e">
        <f aca="true" t="shared" si="19" ref="K58:M61">ROUND(H58/E58%,1)</f>
        <v>#DIV/0!</v>
      </c>
      <c r="L58" s="107" t="e">
        <f t="shared" si="19"/>
        <v>#DIV/0!</v>
      </c>
      <c r="M58" s="108" t="e">
        <f t="shared" si="19"/>
        <v>#DIV/0!</v>
      </c>
      <c r="N58" s="106" t="e">
        <f t="shared" si="16"/>
        <v>#DIV/0!</v>
      </c>
      <c r="O58" s="107" t="e">
        <f t="shared" si="16"/>
        <v>#DIV/0!</v>
      </c>
      <c r="P58" s="108" t="e">
        <f t="shared" si="16"/>
        <v>#DIV/0!</v>
      </c>
    </row>
    <row r="59" spans="1:16" s="15" customFormat="1" ht="43.5" customHeight="1" thickBot="1">
      <c r="A59" s="12" t="s">
        <v>50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81" t="e">
        <f t="shared" si="19"/>
        <v>#DIV/0!</v>
      </c>
      <c r="L59" s="104" t="e">
        <f t="shared" si="19"/>
        <v>#DIV/0!</v>
      </c>
      <c r="M59" s="105" t="e">
        <f t="shared" si="19"/>
        <v>#DIV/0!</v>
      </c>
      <c r="N59" s="81" t="e">
        <f t="shared" si="16"/>
        <v>#DIV/0!</v>
      </c>
      <c r="O59" s="104" t="e">
        <f t="shared" si="16"/>
        <v>#DIV/0!</v>
      </c>
      <c r="P59" s="105" t="e">
        <f t="shared" si="16"/>
        <v>#DIV/0!</v>
      </c>
    </row>
    <row r="60" spans="1:16" s="15" customFormat="1" ht="45.75" thickBot="1">
      <c r="A60" s="13" t="s">
        <v>51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/>
      <c r="I60" s="32"/>
      <c r="J60" s="32">
        <v>0</v>
      </c>
      <c r="K60" s="81" t="e">
        <f t="shared" si="19"/>
        <v>#DIV/0!</v>
      </c>
      <c r="L60" s="104" t="e">
        <f t="shared" si="19"/>
        <v>#DIV/0!</v>
      </c>
      <c r="M60" s="105" t="e">
        <f t="shared" si="19"/>
        <v>#DIV/0!</v>
      </c>
      <c r="N60" s="81" t="e">
        <f t="shared" si="16"/>
        <v>#DIV/0!</v>
      </c>
      <c r="O60" s="104" t="e">
        <f t="shared" si="16"/>
        <v>#DIV/0!</v>
      </c>
      <c r="P60" s="105" t="e">
        <f t="shared" si="16"/>
        <v>#DIV/0!</v>
      </c>
    </row>
    <row r="61" spans="1:16" s="15" customFormat="1" ht="27.75" customHeight="1" thickBot="1">
      <c r="A61" s="14" t="s">
        <v>52</v>
      </c>
      <c r="B61" s="96">
        <f>C61+D61+0.2</f>
        <v>-14969</v>
      </c>
      <c r="C61" s="96">
        <v>-11329.9</v>
      </c>
      <c r="D61" s="96">
        <v>-3639.3</v>
      </c>
      <c r="E61" s="96">
        <f>F61+G61</f>
        <v>6810.799999999999</v>
      </c>
      <c r="F61" s="96">
        <v>2542.4</v>
      </c>
      <c r="G61" s="96">
        <v>4268.4</v>
      </c>
      <c r="H61" s="96">
        <f>I61+J61</f>
        <v>-16699</v>
      </c>
      <c r="I61" s="96">
        <v>-14231.6</v>
      </c>
      <c r="J61" s="96">
        <v>-2467.4</v>
      </c>
      <c r="K61" s="109">
        <f t="shared" si="19"/>
        <v>-245.2</v>
      </c>
      <c r="L61" s="110">
        <f t="shared" si="19"/>
        <v>-559.8</v>
      </c>
      <c r="M61" s="111">
        <f t="shared" si="19"/>
        <v>-57.8</v>
      </c>
      <c r="N61" s="109">
        <f t="shared" si="16"/>
        <v>111.6</v>
      </c>
      <c r="O61" s="110">
        <f t="shared" si="16"/>
        <v>125.6</v>
      </c>
      <c r="P61" s="111">
        <f t="shared" si="16"/>
        <v>67.8</v>
      </c>
    </row>
    <row r="62" spans="2:16" s="5" customFormat="1" ht="15">
      <c r="B62" s="7"/>
      <c r="C62" s="7"/>
      <c r="D62" s="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5" customFormat="1" ht="15">
      <c r="B63" s="7"/>
      <c r="C63" s="7"/>
      <c r="D63" s="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2017-06-29T11:23:47Z</cp:lastPrinted>
  <dcterms:created xsi:type="dcterms:W3CDTF">2014-03-20T09:08:08Z</dcterms:created>
  <dcterms:modified xsi:type="dcterms:W3CDTF">2017-07-17T09:31:07Z</dcterms:modified>
  <cp:category/>
  <cp:version/>
  <cp:contentType/>
  <cp:contentStatus/>
</cp:coreProperties>
</file>