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<sst xmlns="http://schemas.openxmlformats.org/spreadsheetml/2006/main" count="78" uniqueCount="72">
  <si>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</si>
  <si>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</si>
  <si>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</si>
  <si>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</si>
  <si>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</si>
  <si>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</si>
  <si>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</si>
  <si>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</si>
  <si>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</si>
  <si>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</si>
  <si>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</si>
  <si>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</si>
  <si>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</si>
  <si>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</si>
  <si>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</si>
  <si>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</si>
  <si>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</si>
  <si>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</si>
  <si>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</si>
  <si>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</si>
  <si>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</si>
  <si>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</si>
  <si>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</si>
  <si>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</si>
  <si>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</si>
  <si>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</si>
  <si>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</si>
  <si>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</si>
  <si>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</si>
  <si>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</si>
  <si>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</si>
  <si>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</si>
  <si>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</si>
  <si>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</si>
  <si>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</si>
  <si>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</si>
  <si>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</si>
  <si>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</si>
  <si>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</si>
  <si>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</si>
  <si>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</si>
  <si>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</si>
  <si>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</si>
  <si>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</si>
  <si>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</si>
  <si>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</si>
  <si>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</si>
  <si>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</si>
  <si>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</si>
  <si>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</si>
  <si>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</si>
  <si>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</si>
  <si>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</si>
  <si>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</si>
  <si>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Плановые показатели на 2015 год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</si>
  <si>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</si>
  <si>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</si>
  <si>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</si>
  <si>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</si>
  <si>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</si>
  <si>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</si>
  <si>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</si>
  <si>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</si>
  <si>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</si>
  <si>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</si>
  <si>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Анализ исполнения консолидированного бюджета МО "Холм-Жирковский район" Смоленской области по состоянию на 1 октября 2015 года</t>
  </si>
  <si>
    <t>Исполнение бюджета на 01.10.2014 года</t>
  </si>
  <si>
    <t>Исполнение бюджета на 01.10.2015 года</t>
  </si>
  <si>
    <t>Исполнение плана  на 01.10.2015 года</t>
  </si>
  <si>
    <t>Темп роста консолид. бюджета исполнение на 01.10.15 к исполнению на 01.10.14, %</t>
  </si>
  <si>
    <t>Темп роста бюджета МО исполнение на 01.10.15 к исполнению на 01.10.14, %</t>
  </si>
  <si>
    <t>Темп роста бюджета  поселений исполнение на 01.10.15 к исполнению на 01.10.14,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</si>
</sst>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/>
    </xf>
    <xf numFmtId="0" fontId="2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" fillId="0" borderId="2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0" fillId="33" borderId="0" xfId="0" applyFill="1" applyAlignment="1">
      <alignment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34" borderId="32" xfId="0" applyFont="1" applyFill="1" applyBorder="1" applyAlignment="1">
      <alignment vertical="top" wrapText="1"/>
    </xf>
    <xf numFmtId="0" fontId="22" fillId="34" borderId="0" xfId="0" applyFont="1" applyFill="1" applyAlignment="1">
      <alignment/>
    </xf>
    <xf numFmtId="0" fontId="44" fillId="34" borderId="23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43" fillId="0" borderId="29" xfId="0" applyNumberFormat="1" applyFont="1" applyBorder="1" applyAlignment="1">
      <alignment horizontal="right"/>
    </xf>
    <xf numFmtId="4" fontId="43" fillId="0" borderId="33" xfId="0" applyNumberFormat="1" applyFont="1" applyBorder="1" applyAlignment="1">
      <alignment horizontal="right"/>
    </xf>
    <xf numFmtId="4" fontId="43" fillId="0" borderId="26" xfId="0" applyNumberFormat="1" applyFont="1" applyBorder="1" applyAlignment="1">
      <alignment horizontal="right"/>
    </xf>
    <xf numFmtId="4" fontId="43" fillId="0" borderId="22" xfId="0" applyNumberFormat="1" applyFont="1" applyBorder="1" applyAlignment="1">
      <alignment horizontal="right"/>
    </xf>
    <xf numFmtId="4" fontId="43" fillId="0" borderId="34" xfId="0" applyNumberFormat="1" applyFont="1" applyBorder="1" applyAlignment="1">
      <alignment horizontal="right"/>
    </xf>
    <xf numFmtId="4" fontId="43" fillId="0" borderId="22" xfId="0" applyNumberFormat="1" applyFont="1" applyBorder="1" applyAlignment="1">
      <alignment/>
    </xf>
    <xf numFmtId="4" fontId="43" fillId="34" borderId="22" xfId="0" applyNumberFormat="1" applyFont="1" applyFill="1" applyBorder="1" applyAlignment="1">
      <alignment wrapText="1"/>
    </xf>
    <xf numFmtId="4" fontId="43" fillId="0" borderId="35" xfId="0" applyNumberFormat="1" applyFont="1" applyBorder="1" applyAlignment="1">
      <alignment/>
    </xf>
    <xf numFmtId="4" fontId="43" fillId="0" borderId="35" xfId="0" applyNumberFormat="1" applyFont="1" applyBorder="1" applyAlignment="1">
      <alignment horizontal="right"/>
    </xf>
    <xf numFmtId="4" fontId="4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wrapText="1"/>
    </xf>
    <xf numFmtId="4" fontId="2" fillId="0" borderId="3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wrapText="1"/>
    </xf>
    <xf numFmtId="4" fontId="2" fillId="0" borderId="3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44" xfId="0" applyNumberFormat="1" applyFont="1" applyFill="1" applyBorder="1" applyAlignment="1">
      <alignment horizontal="right"/>
    </xf>
    <xf numFmtId="0" fontId="43" fillId="0" borderId="33" xfId="0" applyFont="1" applyBorder="1" applyAlignment="1">
      <alignment horizontal="center" vertical="top" wrapText="1"/>
    </xf>
    <xf numFmtId="0" fontId="43" fillId="0" borderId="43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45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4" fillId="0" borderId="3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" fontId="3" fillId="0" borderId="24" xfId="0" applyNumberFormat="1" applyFont="1" applyFill="1" applyBorder="1" applyAlignment="1">
      <alignment/>
    </xf>
    <xf numFmtId="4" fontId="3" fillId="34" borderId="35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4" fontId="3" fillId="34" borderId="49" xfId="0" applyNumberFormat="1" applyFont="1" applyFill="1" applyBorder="1" applyAlignment="1">
      <alignment horizontal="right"/>
    </xf>
    <xf numFmtId="4" fontId="3" fillId="34" borderId="50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2" fillId="0" borderId="34" xfId="0" applyNumberFormat="1" applyFont="1" applyBorder="1" applyAlignment="1">
      <alignment/>
    </xf>
    <xf numFmtId="4" fontId="2" fillId="34" borderId="34" xfId="0" applyNumberFormat="1" applyFont="1" applyFill="1" applyBorder="1" applyAlignment="1">
      <alignment wrapText="1"/>
    </xf>
    <xf numFmtId="4" fontId="2" fillId="0" borderId="36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wrapText="1"/>
    </xf>
    <xf numFmtId="4" fontId="2" fillId="0" borderId="3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Normal="80" zoomScaleSheetLayoutView="8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3" sqref="B53:D60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8515625" style="0" customWidth="1"/>
    <col min="7" max="7" width="11.140625" style="9" customWidth="1"/>
    <col min="8" max="8" width="10.8515625" style="0" customWidth="1"/>
    <col min="9" max="9" width="11.140625" style="0" customWidth="1"/>
    <col min="10" max="10" width="10.57421875" style="9" customWidth="1"/>
    <col min="11" max="11" width="10.57421875" style="0" customWidth="1"/>
    <col min="12" max="12" width="10.28125" style="0" customWidth="1"/>
    <col min="13" max="13" width="10.57421875" style="0" customWidth="1"/>
    <col min="14" max="16" width="12.7109375" style="0" customWidth="1"/>
  </cols>
  <sheetData>
    <row r="1" spans="1:15" ht="17.2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ht="15" customHeight="1" thickBot="1">
      <c r="O2" s="1" t="s">
        <v>14</v>
      </c>
    </row>
    <row r="3" spans="1:16" ht="28.5" customHeight="1" thickBot="1">
      <c r="A3" s="100" t="s">
        <v>2</v>
      </c>
      <c r="B3" s="102" t="s">
        <v>66</v>
      </c>
      <c r="C3" s="103"/>
      <c r="D3" s="104"/>
      <c r="E3" s="105" t="s">
        <v>54</v>
      </c>
      <c r="F3" s="106"/>
      <c r="G3" s="107"/>
      <c r="H3" s="105" t="s">
        <v>67</v>
      </c>
      <c r="I3" s="106"/>
      <c r="J3" s="107"/>
      <c r="K3" s="105" t="s">
        <v>68</v>
      </c>
      <c r="L3" s="106"/>
      <c r="M3" s="108"/>
      <c r="N3" s="95" t="s">
        <v>69</v>
      </c>
      <c r="O3" s="97" t="s">
        <v>70</v>
      </c>
      <c r="P3" s="93" t="s">
        <v>71</v>
      </c>
    </row>
    <row r="4" spans="1:16" ht="89.25" customHeight="1" thickBot="1">
      <c r="A4" s="101"/>
      <c r="B4" s="5" t="s">
        <v>13</v>
      </c>
      <c r="C4" s="6" t="s">
        <v>18</v>
      </c>
      <c r="D4" s="7" t="s">
        <v>16</v>
      </c>
      <c r="E4" s="2" t="s">
        <v>13</v>
      </c>
      <c r="F4" s="3" t="s">
        <v>18</v>
      </c>
      <c r="G4" s="10" t="s">
        <v>16</v>
      </c>
      <c r="H4" s="2" t="s">
        <v>13</v>
      </c>
      <c r="I4" s="3" t="s">
        <v>18</v>
      </c>
      <c r="J4" s="10" t="s">
        <v>16</v>
      </c>
      <c r="K4" s="2" t="s">
        <v>15</v>
      </c>
      <c r="L4" s="3" t="s">
        <v>19</v>
      </c>
      <c r="M4" s="4" t="s">
        <v>17</v>
      </c>
      <c r="N4" s="96"/>
      <c r="O4" s="98"/>
      <c r="P4" s="94"/>
    </row>
    <row r="5" spans="1:16" s="8" customFormat="1" ht="27" customHeight="1">
      <c r="A5" s="33" t="s">
        <v>0</v>
      </c>
      <c r="B5" s="31">
        <f>SUM(B6:B24)</f>
        <v>34581.09999999999</v>
      </c>
      <c r="C5" s="32">
        <f>SUM(C6:C24)</f>
        <v>20732.200000000004</v>
      </c>
      <c r="D5" s="32">
        <f>SUM(D6:D24)</f>
        <v>13848.900000000001</v>
      </c>
      <c r="E5" s="50">
        <f aca="true" t="shared" si="0" ref="E5:J5">SUM(E6:E24)</f>
        <v>51796.7</v>
      </c>
      <c r="F5" s="51">
        <f t="shared" si="0"/>
        <v>33856.5</v>
      </c>
      <c r="G5" s="51">
        <f t="shared" si="0"/>
        <v>17940.200000000004</v>
      </c>
      <c r="H5" s="50">
        <f t="shared" si="0"/>
        <v>45342.80000000001</v>
      </c>
      <c r="I5" s="51">
        <f t="shared" si="0"/>
        <v>29760</v>
      </c>
      <c r="J5" s="51">
        <f t="shared" si="0"/>
        <v>15582.8</v>
      </c>
      <c r="K5" s="31">
        <f aca="true" t="shared" si="1" ref="K5:M6">ROUND(H5/E5%,1)</f>
        <v>87.5</v>
      </c>
      <c r="L5" s="60">
        <f t="shared" si="1"/>
        <v>87.9</v>
      </c>
      <c r="M5" s="60">
        <f t="shared" si="1"/>
        <v>86.9</v>
      </c>
      <c r="N5" s="31">
        <f>ROUND(H5/B5%,1)</f>
        <v>131.1</v>
      </c>
      <c r="O5" s="60">
        <f>ROUND(I5/C5%,1)</f>
        <v>143.5</v>
      </c>
      <c r="P5" s="32">
        <f>ROUND(J5/D5%,1)</f>
        <v>112.5</v>
      </c>
    </row>
    <row r="6" spans="1:16" s="8" customFormat="1" ht="15.75" customHeight="1">
      <c r="A6" s="33" t="s">
        <v>1</v>
      </c>
      <c r="B6" s="42">
        <v>21113.9</v>
      </c>
      <c r="C6" s="43">
        <v>15912.9</v>
      </c>
      <c r="D6" s="44">
        <v>5201</v>
      </c>
      <c r="E6" s="52">
        <v>35134.9</v>
      </c>
      <c r="F6" s="53">
        <v>26472</v>
      </c>
      <c r="G6" s="54">
        <v>8662.9</v>
      </c>
      <c r="H6" s="52">
        <v>32247.6</v>
      </c>
      <c r="I6" s="53">
        <v>24335</v>
      </c>
      <c r="J6" s="58">
        <v>7912.6</v>
      </c>
      <c r="K6" s="52">
        <f t="shared" si="1"/>
        <v>91.8</v>
      </c>
      <c r="L6" s="54">
        <f t="shared" si="1"/>
        <v>91.9</v>
      </c>
      <c r="M6" s="54">
        <f t="shared" si="1"/>
        <v>91.3</v>
      </c>
      <c r="N6" s="52">
        <f aca="true" t="shared" si="2" ref="N6:P33">ROUND(H6/B6%,1)</f>
        <v>152.7</v>
      </c>
      <c r="O6" s="54">
        <f aca="true" t="shared" si="3" ref="O6:P25">ROUND(I6/C6%,1)</f>
        <v>152.9</v>
      </c>
      <c r="P6" s="58">
        <f t="shared" si="3"/>
        <v>152.1</v>
      </c>
    </row>
    <row r="7" spans="1:16" s="8" customFormat="1" ht="27" customHeight="1">
      <c r="A7" s="33" t="s">
        <v>58</v>
      </c>
      <c r="B7" s="42">
        <v>4132.2</v>
      </c>
      <c r="C7" s="43">
        <v>0</v>
      </c>
      <c r="D7" s="44">
        <v>4132.2</v>
      </c>
      <c r="E7" s="52">
        <v>4475</v>
      </c>
      <c r="F7" s="53">
        <v>684.7</v>
      </c>
      <c r="G7" s="54">
        <v>3790.3</v>
      </c>
      <c r="H7" s="52">
        <v>3764.7</v>
      </c>
      <c r="I7" s="53">
        <v>576.1</v>
      </c>
      <c r="J7" s="58">
        <v>3188.6</v>
      </c>
      <c r="K7" s="52">
        <f aca="true" t="shared" si="4" ref="K7:M33">ROUND(H7/E7%,1)</f>
        <v>84.1</v>
      </c>
      <c r="L7" s="54">
        <f aca="true" t="shared" si="5" ref="L7:M25">ROUND(I7/F7%,1)</f>
        <v>84.1</v>
      </c>
      <c r="M7" s="54">
        <f t="shared" si="5"/>
        <v>84.1</v>
      </c>
      <c r="N7" s="52">
        <f t="shared" si="2"/>
        <v>91.1</v>
      </c>
      <c r="O7" s="54" t="e">
        <f t="shared" si="3"/>
        <v>#DIV/0!</v>
      </c>
      <c r="P7" s="58">
        <f t="shared" si="3"/>
        <v>77.2</v>
      </c>
    </row>
    <row r="8" spans="1:16" s="8" customFormat="1" ht="15" customHeight="1">
      <c r="A8" s="33" t="s">
        <v>59</v>
      </c>
      <c r="B8" s="42">
        <v>3250.3</v>
      </c>
      <c r="C8" s="43">
        <v>3250.3</v>
      </c>
      <c r="D8" s="44">
        <v>0</v>
      </c>
      <c r="E8" s="52">
        <v>3817</v>
      </c>
      <c r="F8" s="53">
        <v>3817</v>
      </c>
      <c r="G8" s="54">
        <v>0</v>
      </c>
      <c r="H8" s="52">
        <v>2929.1</v>
      </c>
      <c r="I8" s="53">
        <v>2929.1</v>
      </c>
      <c r="J8" s="58">
        <v>0</v>
      </c>
      <c r="K8" s="52">
        <f t="shared" si="4"/>
        <v>76.7</v>
      </c>
      <c r="L8" s="54">
        <f t="shared" si="5"/>
        <v>76.7</v>
      </c>
      <c r="M8" s="54">
        <v>0</v>
      </c>
      <c r="N8" s="52">
        <f t="shared" si="2"/>
        <v>90.1</v>
      </c>
      <c r="O8" s="54">
        <f t="shared" si="3"/>
        <v>90.1</v>
      </c>
      <c r="P8" s="58">
        <v>0</v>
      </c>
    </row>
    <row r="9" spans="1:16" s="8" customFormat="1" ht="15.75" customHeight="1">
      <c r="A9" s="33" t="s">
        <v>60</v>
      </c>
      <c r="B9" s="42">
        <v>0</v>
      </c>
      <c r="C9" s="43">
        <v>0</v>
      </c>
      <c r="D9" s="44">
        <v>0</v>
      </c>
      <c r="E9" s="52">
        <v>0</v>
      </c>
      <c r="F9" s="53">
        <v>0</v>
      </c>
      <c r="G9" s="54">
        <v>0</v>
      </c>
      <c r="H9" s="52">
        <v>102.7</v>
      </c>
      <c r="I9" s="53">
        <v>51.3</v>
      </c>
      <c r="J9" s="58">
        <v>51.4</v>
      </c>
      <c r="K9" s="52" t="e">
        <f t="shared" si="4"/>
        <v>#DIV/0!</v>
      </c>
      <c r="L9" s="54" t="e">
        <f t="shared" si="5"/>
        <v>#DIV/0!</v>
      </c>
      <c r="M9" s="54" t="e">
        <f t="shared" si="5"/>
        <v>#DIV/0!</v>
      </c>
      <c r="N9" s="52" t="e">
        <f t="shared" si="2"/>
        <v>#DIV/0!</v>
      </c>
      <c r="O9" s="54" t="e">
        <f t="shared" si="3"/>
        <v>#DIV/0!</v>
      </c>
      <c r="P9" s="58" t="e">
        <f t="shared" si="3"/>
        <v>#DIV/0!</v>
      </c>
    </row>
    <row r="10" spans="1:16" s="8" customFormat="1" ht="28.5" customHeight="1">
      <c r="A10" s="33" t="s">
        <v>3</v>
      </c>
      <c r="B10" s="42">
        <v>73.9</v>
      </c>
      <c r="C10" s="43">
        <v>73.9</v>
      </c>
      <c r="D10" s="44">
        <v>0</v>
      </c>
      <c r="E10" s="52">
        <v>65</v>
      </c>
      <c r="F10" s="53">
        <v>65</v>
      </c>
      <c r="G10" s="54">
        <v>0</v>
      </c>
      <c r="H10" s="52">
        <v>86</v>
      </c>
      <c r="I10" s="53">
        <v>86</v>
      </c>
      <c r="J10" s="58">
        <v>0</v>
      </c>
      <c r="K10" s="52">
        <f t="shared" si="4"/>
        <v>132.3</v>
      </c>
      <c r="L10" s="54">
        <f t="shared" si="5"/>
        <v>132.3</v>
      </c>
      <c r="M10" s="54">
        <v>0</v>
      </c>
      <c r="N10" s="52">
        <f t="shared" si="2"/>
        <v>116.4</v>
      </c>
      <c r="O10" s="54">
        <f t="shared" si="3"/>
        <v>116.4</v>
      </c>
      <c r="P10" s="58">
        <v>0</v>
      </c>
    </row>
    <row r="11" spans="1:16" s="8" customFormat="1" ht="16.5" customHeight="1">
      <c r="A11" s="33" t="s">
        <v>62</v>
      </c>
      <c r="B11" s="42">
        <v>148.6</v>
      </c>
      <c r="C11" s="43">
        <v>0</v>
      </c>
      <c r="D11" s="44">
        <v>148.6</v>
      </c>
      <c r="E11" s="52">
        <v>395</v>
      </c>
      <c r="F11" s="53">
        <v>0</v>
      </c>
      <c r="G11" s="54">
        <v>395</v>
      </c>
      <c r="H11" s="52">
        <v>156.9</v>
      </c>
      <c r="I11" s="53">
        <v>0</v>
      </c>
      <c r="J11" s="58">
        <v>156.9</v>
      </c>
      <c r="K11" s="52">
        <f t="shared" si="4"/>
        <v>39.7</v>
      </c>
      <c r="L11" s="54">
        <v>0</v>
      </c>
      <c r="M11" s="54">
        <f t="shared" si="5"/>
        <v>39.7</v>
      </c>
      <c r="N11" s="52">
        <f t="shared" si="2"/>
        <v>105.6</v>
      </c>
      <c r="O11" s="54">
        <v>0</v>
      </c>
      <c r="P11" s="58">
        <f t="shared" si="3"/>
        <v>105.6</v>
      </c>
    </row>
    <row r="12" spans="1:16" s="8" customFormat="1" ht="14.25">
      <c r="A12" s="33" t="s">
        <v>4</v>
      </c>
      <c r="B12" s="52">
        <v>3756.8</v>
      </c>
      <c r="C12" s="43">
        <v>0</v>
      </c>
      <c r="D12" s="44">
        <v>3756.8</v>
      </c>
      <c r="E12" s="52">
        <v>4814.2</v>
      </c>
      <c r="F12" s="53">
        <v>0</v>
      </c>
      <c r="G12" s="54">
        <v>4814.2</v>
      </c>
      <c r="H12" s="52">
        <v>3980</v>
      </c>
      <c r="I12" s="53">
        <v>0</v>
      </c>
      <c r="J12" s="58">
        <v>3980</v>
      </c>
      <c r="K12" s="52">
        <f t="shared" si="4"/>
        <v>82.7</v>
      </c>
      <c r="L12" s="54">
        <v>0</v>
      </c>
      <c r="M12" s="54">
        <f t="shared" si="5"/>
        <v>82.7</v>
      </c>
      <c r="N12" s="52">
        <f t="shared" si="2"/>
        <v>105.9</v>
      </c>
      <c r="O12" s="54">
        <v>0</v>
      </c>
      <c r="P12" s="58">
        <f t="shared" si="3"/>
        <v>105.9</v>
      </c>
    </row>
    <row r="13" spans="1:16" s="8" customFormat="1" ht="29.25" customHeight="1">
      <c r="A13" s="33" t="s">
        <v>63</v>
      </c>
      <c r="B13" s="52">
        <v>10.7</v>
      </c>
      <c r="C13" s="43">
        <v>10.7</v>
      </c>
      <c r="D13" s="44">
        <v>0</v>
      </c>
      <c r="E13" s="52">
        <v>0</v>
      </c>
      <c r="F13" s="53">
        <v>0</v>
      </c>
      <c r="G13" s="54">
        <v>0</v>
      </c>
      <c r="H13" s="52">
        <v>28.5</v>
      </c>
      <c r="I13" s="53">
        <v>28.5</v>
      </c>
      <c r="J13" s="58">
        <v>0</v>
      </c>
      <c r="K13" s="52" t="e">
        <f t="shared" si="4"/>
        <v>#DIV/0!</v>
      </c>
      <c r="L13" s="54" t="e">
        <f t="shared" si="5"/>
        <v>#DIV/0!</v>
      </c>
      <c r="M13" s="54" t="e">
        <f t="shared" si="5"/>
        <v>#DIV/0!</v>
      </c>
      <c r="N13" s="52">
        <f t="shared" si="2"/>
        <v>266.4</v>
      </c>
      <c r="O13" s="54">
        <f t="shared" si="3"/>
        <v>266.4</v>
      </c>
      <c r="P13" s="58">
        <v>0</v>
      </c>
    </row>
    <row r="14" spans="1:16" s="8" customFormat="1" ht="14.25">
      <c r="A14" s="33" t="s">
        <v>5</v>
      </c>
      <c r="B14" s="52">
        <v>192.2</v>
      </c>
      <c r="C14" s="43">
        <v>192.2</v>
      </c>
      <c r="D14" s="44">
        <v>0</v>
      </c>
      <c r="E14" s="52">
        <v>268</v>
      </c>
      <c r="F14" s="53">
        <v>268</v>
      </c>
      <c r="G14" s="54">
        <v>0</v>
      </c>
      <c r="H14" s="52">
        <v>268</v>
      </c>
      <c r="I14" s="53">
        <v>268</v>
      </c>
      <c r="J14" s="58">
        <v>0</v>
      </c>
      <c r="K14" s="52">
        <f t="shared" si="4"/>
        <v>100</v>
      </c>
      <c r="L14" s="54">
        <f t="shared" si="5"/>
        <v>100</v>
      </c>
      <c r="M14" s="54" t="e">
        <f t="shared" si="5"/>
        <v>#DIV/0!</v>
      </c>
      <c r="N14" s="52">
        <f t="shared" si="2"/>
        <v>139.4</v>
      </c>
      <c r="O14" s="54">
        <f t="shared" si="3"/>
        <v>139.4</v>
      </c>
      <c r="P14" s="58">
        <v>0</v>
      </c>
    </row>
    <row r="15" spans="1:16" s="8" customFormat="1" ht="27" customHeight="1">
      <c r="A15" s="33" t="s">
        <v>57</v>
      </c>
      <c r="B15" s="52">
        <v>0.3</v>
      </c>
      <c r="C15" s="43">
        <v>0</v>
      </c>
      <c r="D15" s="44">
        <v>0.3</v>
      </c>
      <c r="E15" s="52">
        <v>80</v>
      </c>
      <c r="F15" s="53">
        <v>0</v>
      </c>
      <c r="G15" s="54">
        <v>80</v>
      </c>
      <c r="H15" s="52">
        <v>6.9</v>
      </c>
      <c r="I15" s="53">
        <v>0</v>
      </c>
      <c r="J15" s="58">
        <v>6.9</v>
      </c>
      <c r="K15" s="52">
        <f t="shared" si="4"/>
        <v>8.6</v>
      </c>
      <c r="L15" s="54" t="e">
        <f t="shared" si="5"/>
        <v>#DIV/0!</v>
      </c>
      <c r="M15" s="54">
        <f t="shared" si="5"/>
        <v>8.6</v>
      </c>
      <c r="N15" s="52">
        <f t="shared" si="2"/>
        <v>2300</v>
      </c>
      <c r="O15" s="54" t="e">
        <f t="shared" si="3"/>
        <v>#DIV/0!</v>
      </c>
      <c r="P15" s="58">
        <f t="shared" si="3"/>
        <v>2300</v>
      </c>
    </row>
    <row r="16" spans="1:16" s="8" customFormat="1" ht="14.25">
      <c r="A16" s="33" t="s">
        <v>6</v>
      </c>
      <c r="B16" s="52">
        <v>0</v>
      </c>
      <c r="C16" s="43">
        <v>0</v>
      </c>
      <c r="D16" s="44">
        <v>0</v>
      </c>
      <c r="E16" s="52">
        <v>7.8</v>
      </c>
      <c r="F16" s="53">
        <v>7.8</v>
      </c>
      <c r="G16" s="54">
        <v>0</v>
      </c>
      <c r="H16" s="52">
        <v>35.3</v>
      </c>
      <c r="I16" s="53">
        <v>35.3</v>
      </c>
      <c r="J16" s="58">
        <v>0</v>
      </c>
      <c r="K16" s="52">
        <f t="shared" si="4"/>
        <v>452.6</v>
      </c>
      <c r="L16" s="54">
        <f t="shared" si="5"/>
        <v>452.6</v>
      </c>
      <c r="M16" s="54" t="e">
        <f t="shared" si="5"/>
        <v>#DIV/0!</v>
      </c>
      <c r="N16" s="52" t="e">
        <f t="shared" si="2"/>
        <v>#DIV/0!</v>
      </c>
      <c r="O16" s="54" t="e">
        <f t="shared" si="3"/>
        <v>#DIV/0!</v>
      </c>
      <c r="P16" s="58" t="e">
        <f t="shared" si="3"/>
        <v>#DIV/0!</v>
      </c>
    </row>
    <row r="17" spans="1:16" s="8" customFormat="1" ht="26.25" customHeight="1">
      <c r="A17" s="33" t="s">
        <v>7</v>
      </c>
      <c r="B17" s="52">
        <v>656.9</v>
      </c>
      <c r="C17" s="43">
        <v>328.4</v>
      </c>
      <c r="D17" s="44">
        <v>328.5</v>
      </c>
      <c r="E17" s="52">
        <v>648.1</v>
      </c>
      <c r="F17" s="53">
        <v>454.7</v>
      </c>
      <c r="G17" s="54">
        <v>193.4</v>
      </c>
      <c r="H17" s="52">
        <v>308.5</v>
      </c>
      <c r="I17" s="53">
        <v>175.8</v>
      </c>
      <c r="J17" s="58">
        <v>132.7</v>
      </c>
      <c r="K17" s="52">
        <f t="shared" si="4"/>
        <v>47.6</v>
      </c>
      <c r="L17" s="54">
        <f t="shared" si="5"/>
        <v>38.7</v>
      </c>
      <c r="M17" s="54">
        <f t="shared" si="5"/>
        <v>68.6</v>
      </c>
      <c r="N17" s="52">
        <f t="shared" si="2"/>
        <v>47</v>
      </c>
      <c r="O17" s="54">
        <f t="shared" si="3"/>
        <v>53.5</v>
      </c>
      <c r="P17" s="58">
        <f t="shared" si="3"/>
        <v>40.4</v>
      </c>
    </row>
    <row r="18" spans="1:16" s="8" customFormat="1" ht="27.75" customHeight="1">
      <c r="A18" s="33" t="s">
        <v>8</v>
      </c>
      <c r="B18" s="52">
        <v>115.6</v>
      </c>
      <c r="C18" s="43">
        <v>103.3</v>
      </c>
      <c r="D18" s="44">
        <v>12.3</v>
      </c>
      <c r="E18" s="52">
        <v>0</v>
      </c>
      <c r="F18" s="53">
        <v>0</v>
      </c>
      <c r="G18" s="54">
        <v>0</v>
      </c>
      <c r="H18" s="52">
        <v>219.5</v>
      </c>
      <c r="I18" s="53">
        <v>139.2</v>
      </c>
      <c r="J18" s="58">
        <v>80.3</v>
      </c>
      <c r="K18" s="52" t="e">
        <f t="shared" si="4"/>
        <v>#DIV/0!</v>
      </c>
      <c r="L18" s="54" t="e">
        <f t="shared" si="5"/>
        <v>#DIV/0!</v>
      </c>
      <c r="M18" s="54" t="e">
        <f t="shared" si="5"/>
        <v>#DIV/0!</v>
      </c>
      <c r="N18" s="52">
        <f t="shared" si="2"/>
        <v>189.9</v>
      </c>
      <c r="O18" s="54">
        <f t="shared" si="3"/>
        <v>134.8</v>
      </c>
      <c r="P18" s="58">
        <f t="shared" si="3"/>
        <v>652.8</v>
      </c>
    </row>
    <row r="19" spans="1:16" s="8" customFormat="1" ht="27.75" customHeight="1">
      <c r="A19" s="33" t="s">
        <v>61</v>
      </c>
      <c r="B19" s="52">
        <v>0</v>
      </c>
      <c r="C19" s="43">
        <v>0</v>
      </c>
      <c r="D19" s="44">
        <v>0</v>
      </c>
      <c r="E19" s="52"/>
      <c r="F19" s="53"/>
      <c r="G19" s="54"/>
      <c r="H19" s="52">
        <v>3.4</v>
      </c>
      <c r="I19" s="53">
        <v>3.4</v>
      </c>
      <c r="J19" s="58">
        <v>0</v>
      </c>
      <c r="K19" s="52" t="e">
        <f t="shared" si="4"/>
        <v>#DIV/0!</v>
      </c>
      <c r="L19" s="54" t="e">
        <f t="shared" si="5"/>
        <v>#DIV/0!</v>
      </c>
      <c r="M19" s="54" t="e">
        <f t="shared" si="5"/>
        <v>#DIV/0!</v>
      </c>
      <c r="N19" s="52" t="e">
        <f t="shared" si="2"/>
        <v>#DIV/0!</v>
      </c>
      <c r="O19" s="54" t="e">
        <f t="shared" si="3"/>
        <v>#DIV/0!</v>
      </c>
      <c r="P19" s="58" t="e">
        <f t="shared" si="3"/>
        <v>#DIV/0!</v>
      </c>
    </row>
    <row r="20" spans="1:16" s="8" customFormat="1" ht="29.25" customHeight="1">
      <c r="A20" s="33" t="s">
        <v>9</v>
      </c>
      <c r="B20" s="52">
        <v>253.5</v>
      </c>
      <c r="C20" s="43">
        <v>253.5</v>
      </c>
      <c r="D20" s="44">
        <v>0</v>
      </c>
      <c r="E20" s="52">
        <v>400.7</v>
      </c>
      <c r="F20" s="53">
        <v>400.7</v>
      </c>
      <c r="G20" s="54">
        <v>0</v>
      </c>
      <c r="H20" s="52">
        <v>287.9</v>
      </c>
      <c r="I20" s="53">
        <v>287.9</v>
      </c>
      <c r="J20" s="58">
        <v>0</v>
      </c>
      <c r="K20" s="52">
        <f t="shared" si="4"/>
        <v>71.8</v>
      </c>
      <c r="L20" s="54">
        <f t="shared" si="5"/>
        <v>71.8</v>
      </c>
      <c r="M20" s="54">
        <v>0</v>
      </c>
      <c r="N20" s="52">
        <f t="shared" si="2"/>
        <v>113.6</v>
      </c>
      <c r="O20" s="54">
        <f t="shared" si="3"/>
        <v>113.6</v>
      </c>
      <c r="P20" s="58" t="e">
        <f t="shared" si="3"/>
        <v>#DIV/0!</v>
      </c>
    </row>
    <row r="21" spans="1:16" s="8" customFormat="1" ht="42.75" customHeight="1">
      <c r="A21" s="33" t="s">
        <v>64</v>
      </c>
      <c r="B21" s="52">
        <v>47.1</v>
      </c>
      <c r="C21" s="43">
        <v>42.7</v>
      </c>
      <c r="D21" s="44">
        <v>4.4</v>
      </c>
      <c r="E21" s="52">
        <v>4.4</v>
      </c>
      <c r="F21" s="53">
        <v>0</v>
      </c>
      <c r="G21" s="54">
        <v>4.4</v>
      </c>
      <c r="H21" s="52">
        <v>66.8</v>
      </c>
      <c r="I21" s="53">
        <v>61.4</v>
      </c>
      <c r="J21" s="58">
        <v>5.4</v>
      </c>
      <c r="K21" s="52">
        <f t="shared" si="4"/>
        <v>1518.2</v>
      </c>
      <c r="L21" s="54" t="e">
        <f t="shared" si="5"/>
        <v>#DIV/0!</v>
      </c>
      <c r="M21" s="54">
        <f t="shared" si="5"/>
        <v>122.7</v>
      </c>
      <c r="N21" s="52">
        <f t="shared" si="2"/>
        <v>141.8</v>
      </c>
      <c r="O21" s="54">
        <f t="shared" si="3"/>
        <v>143.8</v>
      </c>
      <c r="P21" s="58">
        <f t="shared" si="3"/>
        <v>122.7</v>
      </c>
    </row>
    <row r="22" spans="1:16" s="8" customFormat="1" ht="28.5" customHeight="1">
      <c r="A22" s="33" t="s">
        <v>10</v>
      </c>
      <c r="B22" s="52">
        <v>529.2</v>
      </c>
      <c r="C22" s="43">
        <v>264.6</v>
      </c>
      <c r="D22" s="44">
        <v>264.6</v>
      </c>
      <c r="E22" s="52">
        <v>1092.7</v>
      </c>
      <c r="F22" s="53">
        <v>1092.7</v>
      </c>
      <c r="G22" s="54">
        <v>0</v>
      </c>
      <c r="H22" s="52">
        <v>719.3</v>
      </c>
      <c r="I22" s="53">
        <v>651.4</v>
      </c>
      <c r="J22" s="58">
        <v>67.9</v>
      </c>
      <c r="K22" s="52">
        <f t="shared" si="4"/>
        <v>65.8</v>
      </c>
      <c r="L22" s="54">
        <f t="shared" si="5"/>
        <v>59.6</v>
      </c>
      <c r="M22" s="54" t="e">
        <f t="shared" si="5"/>
        <v>#DIV/0!</v>
      </c>
      <c r="N22" s="52">
        <f t="shared" si="2"/>
        <v>135.9</v>
      </c>
      <c r="O22" s="54">
        <f t="shared" si="3"/>
        <v>246.2</v>
      </c>
      <c r="P22" s="58">
        <f t="shared" si="3"/>
        <v>25.7</v>
      </c>
    </row>
    <row r="23" spans="1:16" s="8" customFormat="1" ht="14.25">
      <c r="A23" s="33" t="s">
        <v>11</v>
      </c>
      <c r="B23" s="52">
        <v>299.7</v>
      </c>
      <c r="C23" s="43">
        <v>299.7</v>
      </c>
      <c r="D23" s="44">
        <v>0</v>
      </c>
      <c r="E23" s="52">
        <v>593.9</v>
      </c>
      <c r="F23" s="53">
        <v>593.9</v>
      </c>
      <c r="G23" s="54">
        <v>0</v>
      </c>
      <c r="H23" s="52">
        <v>139.3</v>
      </c>
      <c r="I23" s="53">
        <v>139.3</v>
      </c>
      <c r="J23" s="58">
        <v>0</v>
      </c>
      <c r="K23" s="52">
        <f t="shared" si="4"/>
        <v>23.5</v>
      </c>
      <c r="L23" s="54">
        <f t="shared" si="5"/>
        <v>23.5</v>
      </c>
      <c r="M23" s="54">
        <v>0</v>
      </c>
      <c r="N23" s="52">
        <f t="shared" si="2"/>
        <v>46.5</v>
      </c>
      <c r="O23" s="54">
        <f t="shared" si="3"/>
        <v>46.5</v>
      </c>
      <c r="P23" s="58" t="e">
        <f t="shared" si="3"/>
        <v>#DIV/0!</v>
      </c>
    </row>
    <row r="24" spans="1:16" s="8" customFormat="1" ht="16.5" customHeight="1" thickBot="1">
      <c r="A24" s="34" t="s">
        <v>12</v>
      </c>
      <c r="B24" s="55">
        <v>0.2</v>
      </c>
      <c r="C24" s="48">
        <v>0</v>
      </c>
      <c r="D24" s="49">
        <v>0.2</v>
      </c>
      <c r="E24" s="55">
        <v>0</v>
      </c>
      <c r="F24" s="56">
        <v>0</v>
      </c>
      <c r="G24" s="57">
        <v>0</v>
      </c>
      <c r="H24" s="55">
        <v>-7.6</v>
      </c>
      <c r="I24" s="56">
        <v>-7.7</v>
      </c>
      <c r="J24" s="59">
        <v>0.1</v>
      </c>
      <c r="K24" s="55" t="e">
        <f t="shared" si="4"/>
        <v>#DIV/0!</v>
      </c>
      <c r="L24" s="57" t="e">
        <f t="shared" si="5"/>
        <v>#DIV/0!</v>
      </c>
      <c r="M24" s="57" t="e">
        <f t="shared" si="5"/>
        <v>#DIV/0!</v>
      </c>
      <c r="N24" s="61">
        <f t="shared" si="2"/>
        <v>-3800</v>
      </c>
      <c r="O24" s="62" t="e">
        <f t="shared" si="3"/>
        <v>#DIV/0!</v>
      </c>
      <c r="P24" s="63">
        <f t="shared" si="3"/>
        <v>50</v>
      </c>
    </row>
    <row r="25" spans="1:16" s="30" customFormat="1" ht="27" customHeight="1" thickBot="1">
      <c r="A25" s="11" t="s">
        <v>20</v>
      </c>
      <c r="B25" s="12">
        <f>B26+B27+B28+B29+B30+B31+B32</f>
        <v>134074.69999999998</v>
      </c>
      <c r="C25" s="12">
        <f>C26+C27+C28+C29+C30+C31+C32</f>
        <v>126138.4</v>
      </c>
      <c r="D25" s="12">
        <f>D26+D27+D28+D29+D30+D31+D32</f>
        <v>20850.499999999996</v>
      </c>
      <c r="E25" s="12">
        <f>E26+E27+E28+E29+E30+E31+E32</f>
        <v>194428.9</v>
      </c>
      <c r="F25" s="69">
        <f>F26+F27+F28+F29+F30+F32+F31</f>
        <v>177497.3</v>
      </c>
      <c r="G25" s="69">
        <f>G26+G27+G28+G29+G30+G31+G32</f>
        <v>36453.5</v>
      </c>
      <c r="H25" s="69">
        <f>H26+H27+H28+H29+H30+H31+H32</f>
        <v>141301.7</v>
      </c>
      <c r="I25" s="69">
        <f>I26+I27+I28+I29+I30+I31+I32</f>
        <v>129067.7</v>
      </c>
      <c r="J25" s="69">
        <f>J26+J27+J28+J29+J30+J31+J32</f>
        <v>26909</v>
      </c>
      <c r="K25" s="12">
        <f t="shared" si="4"/>
        <v>72.7</v>
      </c>
      <c r="L25" s="81">
        <f t="shared" si="5"/>
        <v>72.7</v>
      </c>
      <c r="M25" s="82">
        <f t="shared" si="5"/>
        <v>73.8</v>
      </c>
      <c r="N25" s="12">
        <f t="shared" si="2"/>
        <v>105.4</v>
      </c>
      <c r="O25" s="81">
        <f t="shared" si="3"/>
        <v>102.3</v>
      </c>
      <c r="P25" s="82">
        <f t="shared" si="3"/>
        <v>129.1</v>
      </c>
    </row>
    <row r="26" spans="1:16" s="30" customFormat="1" ht="26.25" customHeight="1">
      <c r="A26" s="14" t="s">
        <v>21</v>
      </c>
      <c r="B26" s="134">
        <v>37913.7</v>
      </c>
      <c r="C26" s="40">
        <v>37913.7</v>
      </c>
      <c r="D26" s="41">
        <v>12395.3</v>
      </c>
      <c r="E26" s="64">
        <v>54816</v>
      </c>
      <c r="F26" s="70">
        <v>54816</v>
      </c>
      <c r="G26" s="76">
        <v>17219.1</v>
      </c>
      <c r="H26" s="64">
        <v>41112</v>
      </c>
      <c r="I26" s="70">
        <v>41112</v>
      </c>
      <c r="J26" s="76">
        <v>12955.9</v>
      </c>
      <c r="K26" s="83">
        <f t="shared" si="4"/>
        <v>75</v>
      </c>
      <c r="L26" s="84">
        <f t="shared" si="4"/>
        <v>75</v>
      </c>
      <c r="M26" s="84">
        <f t="shared" si="4"/>
        <v>75.2</v>
      </c>
      <c r="N26" s="64">
        <f t="shared" si="2"/>
        <v>108.4</v>
      </c>
      <c r="O26" s="70">
        <f t="shared" si="2"/>
        <v>108.4</v>
      </c>
      <c r="P26" s="76">
        <f t="shared" si="2"/>
        <v>104.5</v>
      </c>
    </row>
    <row r="27" spans="1:16" s="30" customFormat="1" ht="27" customHeight="1">
      <c r="A27" s="15" t="s">
        <v>22</v>
      </c>
      <c r="B27" s="52">
        <v>4754.7</v>
      </c>
      <c r="C27" s="43">
        <v>4754.7</v>
      </c>
      <c r="D27" s="58">
        <v>208</v>
      </c>
      <c r="E27" s="65">
        <v>6654</v>
      </c>
      <c r="F27" s="71">
        <v>6654</v>
      </c>
      <c r="G27" s="77">
        <v>1249.2</v>
      </c>
      <c r="H27" s="65">
        <v>4990.5</v>
      </c>
      <c r="I27" s="71">
        <v>4990.5</v>
      </c>
      <c r="J27" s="77">
        <v>923.2</v>
      </c>
      <c r="K27" s="85">
        <f t="shared" si="4"/>
        <v>75</v>
      </c>
      <c r="L27" s="86">
        <f t="shared" si="4"/>
        <v>75</v>
      </c>
      <c r="M27" s="86">
        <f t="shared" si="4"/>
        <v>73.9</v>
      </c>
      <c r="N27" s="65">
        <f t="shared" si="2"/>
        <v>105</v>
      </c>
      <c r="O27" s="71">
        <f t="shared" si="2"/>
        <v>105</v>
      </c>
      <c r="P27" s="77">
        <f t="shared" si="2"/>
        <v>443.8</v>
      </c>
    </row>
    <row r="28" spans="1:16" s="30" customFormat="1" ht="14.25">
      <c r="A28" s="16" t="s">
        <v>23</v>
      </c>
      <c r="B28" s="135">
        <v>13402.5</v>
      </c>
      <c r="C28" s="45">
        <v>12709</v>
      </c>
      <c r="D28" s="131">
        <v>693.4</v>
      </c>
      <c r="E28" s="66">
        <v>37938.4</v>
      </c>
      <c r="F28" s="72">
        <v>27172.2</v>
      </c>
      <c r="G28" s="78">
        <v>10766.2</v>
      </c>
      <c r="H28" s="66">
        <v>25261.5</v>
      </c>
      <c r="I28" s="72">
        <v>17233.3</v>
      </c>
      <c r="J28" s="78">
        <v>8028.2</v>
      </c>
      <c r="K28" s="85">
        <f t="shared" si="4"/>
        <v>66.6</v>
      </c>
      <c r="L28" s="86">
        <f t="shared" si="4"/>
        <v>63.4</v>
      </c>
      <c r="M28" s="86">
        <f t="shared" si="4"/>
        <v>74.6</v>
      </c>
      <c r="N28" s="65">
        <f t="shared" si="2"/>
        <v>188.5</v>
      </c>
      <c r="O28" s="71">
        <f t="shared" si="2"/>
        <v>135.6</v>
      </c>
      <c r="P28" s="77">
        <f t="shared" si="2"/>
        <v>1157.8</v>
      </c>
    </row>
    <row r="29" spans="1:16" s="30" customFormat="1" ht="14.25">
      <c r="A29" s="16" t="s">
        <v>24</v>
      </c>
      <c r="B29" s="136">
        <v>78220.7</v>
      </c>
      <c r="C29" s="46">
        <v>70766.3</v>
      </c>
      <c r="D29" s="132">
        <v>7454.5</v>
      </c>
      <c r="E29" s="67">
        <v>94779.2</v>
      </c>
      <c r="F29" s="73">
        <v>88342.1</v>
      </c>
      <c r="G29" s="79">
        <v>6437.1</v>
      </c>
      <c r="H29" s="67">
        <v>69696.4</v>
      </c>
      <c r="I29" s="73">
        <v>65236.8</v>
      </c>
      <c r="J29" s="79">
        <v>4459.6</v>
      </c>
      <c r="K29" s="85">
        <f t="shared" si="4"/>
        <v>73.5</v>
      </c>
      <c r="L29" s="86">
        <f t="shared" si="4"/>
        <v>73.8</v>
      </c>
      <c r="M29" s="86">
        <f t="shared" si="4"/>
        <v>69.3</v>
      </c>
      <c r="N29" s="65">
        <f t="shared" si="2"/>
        <v>89.1</v>
      </c>
      <c r="O29" s="71">
        <f t="shared" si="2"/>
        <v>92.2</v>
      </c>
      <c r="P29" s="77">
        <f t="shared" si="2"/>
        <v>59.8</v>
      </c>
    </row>
    <row r="30" spans="1:16" s="30" customFormat="1" ht="14.25">
      <c r="A30" s="17" t="s">
        <v>25</v>
      </c>
      <c r="B30" s="137">
        <v>0</v>
      </c>
      <c r="C30" s="47">
        <v>152.9</v>
      </c>
      <c r="D30" s="133">
        <v>158</v>
      </c>
      <c r="E30" s="68">
        <v>3.1</v>
      </c>
      <c r="F30" s="74">
        <v>274.8</v>
      </c>
      <c r="G30" s="80">
        <v>781.9</v>
      </c>
      <c r="H30" s="68">
        <v>3.1</v>
      </c>
      <c r="I30" s="74">
        <v>256.9</v>
      </c>
      <c r="J30" s="80">
        <v>542.1</v>
      </c>
      <c r="K30" s="85">
        <f t="shared" si="4"/>
        <v>100</v>
      </c>
      <c r="L30" s="86">
        <f t="shared" si="4"/>
        <v>93.5</v>
      </c>
      <c r="M30" s="86">
        <f t="shared" si="4"/>
        <v>69.3</v>
      </c>
      <c r="N30" s="65" t="e">
        <f t="shared" si="2"/>
        <v>#DIV/0!</v>
      </c>
      <c r="O30" s="71">
        <f t="shared" si="2"/>
        <v>168</v>
      </c>
      <c r="P30" s="77">
        <f t="shared" si="2"/>
        <v>343.1</v>
      </c>
    </row>
    <row r="31" spans="1:16" s="30" customFormat="1" ht="14.25">
      <c r="A31" s="16" t="s">
        <v>28</v>
      </c>
      <c r="B31" s="137">
        <v>2900</v>
      </c>
      <c r="C31" s="47">
        <v>0</v>
      </c>
      <c r="D31" s="133">
        <v>2900</v>
      </c>
      <c r="E31" s="68">
        <v>250</v>
      </c>
      <c r="F31" s="74">
        <v>250</v>
      </c>
      <c r="G31" s="80">
        <v>0</v>
      </c>
      <c r="H31" s="68">
        <v>250</v>
      </c>
      <c r="I31" s="74">
        <v>250</v>
      </c>
      <c r="J31" s="80">
        <v>0</v>
      </c>
      <c r="K31" s="85">
        <f t="shared" si="4"/>
        <v>100</v>
      </c>
      <c r="L31" s="86">
        <f t="shared" si="4"/>
        <v>100</v>
      </c>
      <c r="M31" s="86" t="e">
        <f t="shared" si="4"/>
        <v>#DIV/0!</v>
      </c>
      <c r="N31" s="65">
        <f t="shared" si="2"/>
        <v>8.6</v>
      </c>
      <c r="O31" s="71" t="e">
        <f t="shared" si="2"/>
        <v>#DIV/0!</v>
      </c>
      <c r="P31" s="77">
        <f t="shared" si="2"/>
        <v>0</v>
      </c>
    </row>
    <row r="32" spans="1:16" s="30" customFormat="1" ht="27" customHeight="1" thickBot="1">
      <c r="A32" s="18" t="s">
        <v>27</v>
      </c>
      <c r="B32" s="137">
        <v>-3116.9</v>
      </c>
      <c r="C32" s="47">
        <v>-158.2</v>
      </c>
      <c r="D32" s="133">
        <v>-2958.7</v>
      </c>
      <c r="E32" s="68">
        <v>-11.8</v>
      </c>
      <c r="F32" s="74">
        <v>-11.8</v>
      </c>
      <c r="G32" s="80">
        <v>0</v>
      </c>
      <c r="H32" s="68">
        <v>-11.8</v>
      </c>
      <c r="I32" s="74">
        <v>-11.8</v>
      </c>
      <c r="J32" s="80">
        <v>0</v>
      </c>
      <c r="K32" s="85">
        <f t="shared" si="4"/>
        <v>100</v>
      </c>
      <c r="L32" s="86">
        <f t="shared" si="4"/>
        <v>100</v>
      </c>
      <c r="M32" s="86" t="e">
        <f t="shared" si="4"/>
        <v>#DIV/0!</v>
      </c>
      <c r="N32" s="87">
        <f t="shared" si="2"/>
        <v>0.4</v>
      </c>
      <c r="O32" s="88">
        <f t="shared" si="2"/>
        <v>7.5</v>
      </c>
      <c r="P32" s="89">
        <f t="shared" si="2"/>
        <v>0</v>
      </c>
    </row>
    <row r="33" spans="1:16" s="39" customFormat="1" ht="18" customHeight="1" thickBot="1">
      <c r="A33" s="37" t="s">
        <v>26</v>
      </c>
      <c r="B33" s="38">
        <f aca="true" t="shared" si="6" ref="B33:J33">B5+B25</f>
        <v>168655.8</v>
      </c>
      <c r="C33" s="38">
        <f t="shared" si="6"/>
        <v>146870.6</v>
      </c>
      <c r="D33" s="38">
        <f t="shared" si="6"/>
        <v>34699.399999999994</v>
      </c>
      <c r="E33" s="38">
        <f t="shared" si="6"/>
        <v>246225.59999999998</v>
      </c>
      <c r="F33" s="75">
        <f t="shared" si="6"/>
        <v>211353.8</v>
      </c>
      <c r="G33" s="75">
        <f t="shared" si="6"/>
        <v>54393.700000000004</v>
      </c>
      <c r="H33" s="75">
        <f t="shared" si="6"/>
        <v>186644.50000000003</v>
      </c>
      <c r="I33" s="75">
        <f t="shared" si="6"/>
        <v>158827.7</v>
      </c>
      <c r="J33" s="75">
        <f t="shared" si="6"/>
        <v>42491.8</v>
      </c>
      <c r="K33" s="90">
        <f t="shared" si="4"/>
        <v>75.8</v>
      </c>
      <c r="L33" s="91">
        <f t="shared" si="4"/>
        <v>75.1</v>
      </c>
      <c r="M33" s="92">
        <f t="shared" si="4"/>
        <v>78.1</v>
      </c>
      <c r="N33" s="90">
        <f t="shared" si="2"/>
        <v>110.7</v>
      </c>
      <c r="O33" s="91">
        <f t="shared" si="2"/>
        <v>108.1</v>
      </c>
      <c r="P33" s="92">
        <f t="shared" si="2"/>
        <v>122.5</v>
      </c>
    </row>
    <row r="34" spans="1:16" s="20" customFormat="1" ht="14.25">
      <c r="A34" s="19" t="s">
        <v>29</v>
      </c>
      <c r="B34" s="74">
        <f>C34+D34</f>
        <v>23820.3</v>
      </c>
      <c r="C34" s="74">
        <v>15357.8</v>
      </c>
      <c r="D34" s="74">
        <v>8462.5</v>
      </c>
      <c r="E34" s="74">
        <f>F34+G34</f>
        <v>36085.5</v>
      </c>
      <c r="F34" s="74">
        <v>22915.5</v>
      </c>
      <c r="G34" s="74">
        <v>13170</v>
      </c>
      <c r="H34" s="74">
        <f>I34+J34</f>
        <v>25958.1</v>
      </c>
      <c r="I34" s="74">
        <v>16299.2</v>
      </c>
      <c r="J34" s="74">
        <v>9658.9</v>
      </c>
      <c r="K34" s="65">
        <f>ROUND(H34/E34%,1)</f>
        <v>71.9</v>
      </c>
      <c r="L34" s="115">
        <f>ROUND(I34/F34%,1)</f>
        <v>71.1</v>
      </c>
      <c r="M34" s="115">
        <f>ROUND(J34/G34%,1)</f>
        <v>73.3</v>
      </c>
      <c r="N34" s="65">
        <f>ROUND(H34/B34%,1)</f>
        <v>109</v>
      </c>
      <c r="O34" s="115">
        <f>ROUND(I34/C34%,1)</f>
        <v>106.1</v>
      </c>
      <c r="P34" s="77">
        <f>ROUND(J34/D34%,1)</f>
        <v>114.1</v>
      </c>
    </row>
    <row r="35" spans="1:16" s="20" customFormat="1" ht="14.25">
      <c r="A35" s="21" t="s">
        <v>30</v>
      </c>
      <c r="B35" s="74">
        <f aca="true" t="shared" si="7" ref="B35:B51">C35+D35</f>
        <v>1</v>
      </c>
      <c r="C35" s="74">
        <v>0.7</v>
      </c>
      <c r="D35" s="74">
        <v>0.3</v>
      </c>
      <c r="E35" s="74">
        <f aca="true" t="shared" si="8" ref="E35:E51">F35+G35</f>
        <v>49.300000000000004</v>
      </c>
      <c r="F35" s="74">
        <v>48.6</v>
      </c>
      <c r="G35" s="74">
        <v>0.7</v>
      </c>
      <c r="H35" s="74">
        <f aca="true" t="shared" si="9" ref="H35:H51">I35+J35</f>
        <v>1.9</v>
      </c>
      <c r="I35" s="74">
        <v>1.5</v>
      </c>
      <c r="J35" s="74">
        <v>0.4</v>
      </c>
      <c r="K35" s="65">
        <f aca="true" t="shared" si="10" ref="K35:M51">ROUND(H35/E35%,1)</f>
        <v>3.9</v>
      </c>
      <c r="L35" s="115">
        <f>ROUND(I35/F35%,1)</f>
        <v>3.1</v>
      </c>
      <c r="M35" s="115">
        <f>ROUND(J35/G35%,1)</f>
        <v>57.1</v>
      </c>
      <c r="N35" s="65">
        <f aca="true" t="shared" si="11" ref="N35:P51">ROUND(H35/B35%,1)</f>
        <v>190</v>
      </c>
      <c r="O35" s="115">
        <f>ROUND(I35/C35%,1)</f>
        <v>214.3</v>
      </c>
      <c r="P35" s="77">
        <f>ROUND(J35/D35%,1)</f>
        <v>133.3</v>
      </c>
    </row>
    <row r="36" spans="1:16" s="20" customFormat="1" ht="27">
      <c r="A36" s="21" t="s">
        <v>31</v>
      </c>
      <c r="B36" s="74">
        <f t="shared" si="7"/>
        <v>7045.6</v>
      </c>
      <c r="C36" s="74">
        <v>4499.1</v>
      </c>
      <c r="D36" s="74">
        <v>2546.5</v>
      </c>
      <c r="E36" s="74">
        <f t="shared" si="8"/>
        <v>10913.3</v>
      </c>
      <c r="F36" s="74">
        <v>6922.8</v>
      </c>
      <c r="G36" s="74">
        <v>3990.5</v>
      </c>
      <c r="H36" s="74">
        <f t="shared" si="9"/>
        <v>7711.2</v>
      </c>
      <c r="I36" s="74">
        <v>4930.5</v>
      </c>
      <c r="J36" s="74">
        <v>2780.7</v>
      </c>
      <c r="K36" s="65">
        <f t="shared" si="10"/>
        <v>70.7</v>
      </c>
      <c r="L36" s="115">
        <f t="shared" si="10"/>
        <v>71.2</v>
      </c>
      <c r="M36" s="115">
        <f t="shared" si="10"/>
        <v>69.7</v>
      </c>
      <c r="N36" s="65">
        <f t="shared" si="11"/>
        <v>109.4</v>
      </c>
      <c r="O36" s="115">
        <f t="shared" si="11"/>
        <v>109.6</v>
      </c>
      <c r="P36" s="77">
        <f t="shared" si="11"/>
        <v>109.2</v>
      </c>
    </row>
    <row r="37" spans="1:16" s="20" customFormat="1" ht="14.25">
      <c r="A37" s="21" t="s">
        <v>32</v>
      </c>
      <c r="B37" s="74">
        <f t="shared" si="7"/>
        <v>539.3</v>
      </c>
      <c r="C37" s="74">
        <v>443.4</v>
      </c>
      <c r="D37" s="74">
        <v>95.9</v>
      </c>
      <c r="E37" s="74">
        <f t="shared" si="8"/>
        <v>822.6999999999999</v>
      </c>
      <c r="F37" s="74">
        <v>657.8</v>
      </c>
      <c r="G37" s="74">
        <v>164.9</v>
      </c>
      <c r="H37" s="74">
        <f t="shared" si="9"/>
        <v>569.5</v>
      </c>
      <c r="I37" s="74">
        <v>472.8</v>
      </c>
      <c r="J37" s="74">
        <v>96.7</v>
      </c>
      <c r="K37" s="65">
        <f>ROUND(H37/E37%,1)</f>
        <v>69.2</v>
      </c>
      <c r="L37" s="115">
        <f t="shared" si="10"/>
        <v>71.9</v>
      </c>
      <c r="M37" s="115">
        <f t="shared" si="10"/>
        <v>58.6</v>
      </c>
      <c r="N37" s="65">
        <f t="shared" si="11"/>
        <v>105.6</v>
      </c>
      <c r="O37" s="115">
        <f t="shared" si="11"/>
        <v>106.6</v>
      </c>
      <c r="P37" s="77">
        <f t="shared" si="11"/>
        <v>100.8</v>
      </c>
    </row>
    <row r="38" spans="1:16" s="20" customFormat="1" ht="14.25">
      <c r="A38" s="21" t="s">
        <v>33</v>
      </c>
      <c r="B38" s="74">
        <f t="shared" si="7"/>
        <v>94.2</v>
      </c>
      <c r="C38" s="74">
        <v>72.7</v>
      </c>
      <c r="D38" s="74">
        <v>21.5</v>
      </c>
      <c r="E38" s="74">
        <f t="shared" si="8"/>
        <v>236.89999999999998</v>
      </c>
      <c r="F38" s="74">
        <v>101.3</v>
      </c>
      <c r="G38" s="74">
        <v>135.6</v>
      </c>
      <c r="H38" s="74">
        <f t="shared" si="9"/>
        <v>174.89999999999998</v>
      </c>
      <c r="I38" s="74">
        <v>77.6</v>
      </c>
      <c r="J38" s="74">
        <v>97.3</v>
      </c>
      <c r="K38" s="65">
        <f t="shared" si="10"/>
        <v>73.8</v>
      </c>
      <c r="L38" s="115">
        <f t="shared" si="10"/>
        <v>76.6</v>
      </c>
      <c r="M38" s="115">
        <f t="shared" si="10"/>
        <v>71.8</v>
      </c>
      <c r="N38" s="65">
        <f t="shared" si="11"/>
        <v>185.7</v>
      </c>
      <c r="O38" s="115">
        <f t="shared" si="11"/>
        <v>106.7</v>
      </c>
      <c r="P38" s="77">
        <f t="shared" si="11"/>
        <v>452.6</v>
      </c>
    </row>
    <row r="39" spans="1:16" s="20" customFormat="1" ht="14.25">
      <c r="A39" s="21" t="s">
        <v>34</v>
      </c>
      <c r="B39" s="74">
        <f t="shared" si="7"/>
        <v>3463.3</v>
      </c>
      <c r="C39" s="74">
        <v>770.7</v>
      </c>
      <c r="D39" s="74">
        <v>2692.6</v>
      </c>
      <c r="E39" s="74">
        <f t="shared" si="8"/>
        <v>6565.1</v>
      </c>
      <c r="F39" s="74">
        <v>1395.8</v>
      </c>
      <c r="G39" s="74">
        <v>5169.3</v>
      </c>
      <c r="H39" s="74">
        <f t="shared" si="9"/>
        <v>4187.9</v>
      </c>
      <c r="I39" s="74">
        <v>874.7</v>
      </c>
      <c r="J39" s="74">
        <v>3313.2</v>
      </c>
      <c r="K39" s="65">
        <f t="shared" si="10"/>
        <v>63.8</v>
      </c>
      <c r="L39" s="115">
        <f t="shared" si="10"/>
        <v>62.7</v>
      </c>
      <c r="M39" s="115">
        <f>ROUND(J39/G39%,1)</f>
        <v>64.1</v>
      </c>
      <c r="N39" s="65">
        <f t="shared" si="11"/>
        <v>120.9</v>
      </c>
      <c r="O39" s="115">
        <f>ROUND(I39/C39%,1)</f>
        <v>113.5</v>
      </c>
      <c r="P39" s="77">
        <f t="shared" si="11"/>
        <v>123</v>
      </c>
    </row>
    <row r="40" spans="1:16" s="20" customFormat="1" ht="27">
      <c r="A40" s="21" t="s">
        <v>35</v>
      </c>
      <c r="B40" s="74">
        <f t="shared" si="7"/>
        <v>0</v>
      </c>
      <c r="C40" s="74">
        <v>0</v>
      </c>
      <c r="D40" s="74">
        <v>0</v>
      </c>
      <c r="E40" s="74">
        <f t="shared" si="8"/>
        <v>0</v>
      </c>
      <c r="F40" s="74">
        <v>0</v>
      </c>
      <c r="G40" s="74">
        <v>0</v>
      </c>
      <c r="H40" s="74">
        <f t="shared" si="9"/>
        <v>0</v>
      </c>
      <c r="I40" s="74">
        <v>0</v>
      </c>
      <c r="J40" s="74">
        <v>0</v>
      </c>
      <c r="K40" s="65" t="e">
        <f t="shared" si="10"/>
        <v>#DIV/0!</v>
      </c>
      <c r="L40" s="115" t="e">
        <f t="shared" si="10"/>
        <v>#DIV/0!</v>
      </c>
      <c r="M40" s="115" t="e">
        <f t="shared" si="10"/>
        <v>#DIV/0!</v>
      </c>
      <c r="N40" s="65" t="e">
        <f t="shared" si="11"/>
        <v>#DIV/0!</v>
      </c>
      <c r="O40" s="115" t="e">
        <f t="shared" si="11"/>
        <v>#DIV/0!</v>
      </c>
      <c r="P40" s="77" t="e">
        <f t="shared" si="11"/>
        <v>#DIV/0!</v>
      </c>
    </row>
    <row r="41" spans="1:16" s="20" customFormat="1" ht="27">
      <c r="A41" s="21" t="s">
        <v>36</v>
      </c>
      <c r="B41" s="74">
        <f t="shared" si="7"/>
        <v>4847.2</v>
      </c>
      <c r="C41" s="74">
        <v>396.8</v>
      </c>
      <c r="D41" s="74">
        <v>4450.4</v>
      </c>
      <c r="E41" s="74">
        <f t="shared" si="8"/>
        <v>18595.9</v>
      </c>
      <c r="F41" s="74">
        <v>4859</v>
      </c>
      <c r="G41" s="74">
        <v>13736.9</v>
      </c>
      <c r="H41" s="74">
        <f t="shared" si="9"/>
        <v>7175.7</v>
      </c>
      <c r="I41" s="74">
        <v>185.7</v>
      </c>
      <c r="J41" s="74">
        <v>6990</v>
      </c>
      <c r="K41" s="65">
        <f t="shared" si="10"/>
        <v>38.6</v>
      </c>
      <c r="L41" s="115">
        <f t="shared" si="10"/>
        <v>3.8</v>
      </c>
      <c r="M41" s="115">
        <f t="shared" si="10"/>
        <v>50.9</v>
      </c>
      <c r="N41" s="65">
        <f t="shared" si="11"/>
        <v>148</v>
      </c>
      <c r="O41" s="115">
        <f t="shared" si="11"/>
        <v>46.8</v>
      </c>
      <c r="P41" s="77">
        <f t="shared" si="11"/>
        <v>157.1</v>
      </c>
    </row>
    <row r="42" spans="1:16" s="20" customFormat="1" ht="14.25">
      <c r="A42" s="21" t="s">
        <v>37</v>
      </c>
      <c r="B42" s="74">
        <f t="shared" si="7"/>
        <v>3501.3</v>
      </c>
      <c r="C42" s="74">
        <v>1683</v>
      </c>
      <c r="D42" s="74">
        <v>1818.3</v>
      </c>
      <c r="E42" s="74">
        <f t="shared" si="8"/>
        <v>3244.1000000000004</v>
      </c>
      <c r="F42" s="74">
        <v>1857.4</v>
      </c>
      <c r="G42" s="74">
        <v>1386.7</v>
      </c>
      <c r="H42" s="74">
        <f t="shared" si="9"/>
        <v>2158.7</v>
      </c>
      <c r="I42" s="74">
        <v>1159.2</v>
      </c>
      <c r="J42" s="74">
        <v>999.5</v>
      </c>
      <c r="K42" s="65">
        <f t="shared" si="10"/>
        <v>66.5</v>
      </c>
      <c r="L42" s="115">
        <f t="shared" si="10"/>
        <v>62.4</v>
      </c>
      <c r="M42" s="115">
        <f t="shared" si="10"/>
        <v>72.1</v>
      </c>
      <c r="N42" s="65">
        <f t="shared" si="11"/>
        <v>61.7</v>
      </c>
      <c r="O42" s="115">
        <f t="shared" si="11"/>
        <v>68.9</v>
      </c>
      <c r="P42" s="77">
        <f t="shared" si="11"/>
        <v>55</v>
      </c>
    </row>
    <row r="43" spans="1:16" s="20" customFormat="1" ht="27.75" customHeight="1">
      <c r="A43" s="21" t="s">
        <v>38</v>
      </c>
      <c r="B43" s="74">
        <f t="shared" si="7"/>
        <v>0</v>
      </c>
      <c r="C43" s="74">
        <v>0</v>
      </c>
      <c r="D43" s="74">
        <v>0</v>
      </c>
      <c r="E43" s="74">
        <f t="shared" si="8"/>
        <v>7.7</v>
      </c>
      <c r="F43" s="74">
        <v>7.7</v>
      </c>
      <c r="G43" s="74">
        <v>0</v>
      </c>
      <c r="H43" s="74">
        <f t="shared" si="9"/>
        <v>0</v>
      </c>
      <c r="I43" s="74">
        <v>0</v>
      </c>
      <c r="J43" s="74">
        <v>0</v>
      </c>
      <c r="K43" s="65">
        <f t="shared" si="10"/>
        <v>0</v>
      </c>
      <c r="L43" s="115">
        <f t="shared" si="10"/>
        <v>0</v>
      </c>
      <c r="M43" s="115" t="e">
        <f t="shared" si="10"/>
        <v>#DIV/0!</v>
      </c>
      <c r="N43" s="65" t="e">
        <f t="shared" si="11"/>
        <v>#DIV/0!</v>
      </c>
      <c r="O43" s="115" t="e">
        <f t="shared" si="11"/>
        <v>#DIV/0!</v>
      </c>
      <c r="P43" s="77" t="e">
        <f t="shared" si="11"/>
        <v>#DIV/0!</v>
      </c>
    </row>
    <row r="44" spans="1:16" s="20" customFormat="1" ht="42" customHeight="1">
      <c r="A44" s="21" t="s">
        <v>39</v>
      </c>
      <c r="B44" s="74">
        <f t="shared" si="7"/>
        <v>94668.79999999999</v>
      </c>
      <c r="C44" s="74">
        <v>94189.9</v>
      </c>
      <c r="D44" s="74">
        <v>478.9</v>
      </c>
      <c r="E44" s="74">
        <f t="shared" si="8"/>
        <v>141467.2</v>
      </c>
      <c r="F44" s="74">
        <v>140617.2</v>
      </c>
      <c r="G44" s="74">
        <v>850</v>
      </c>
      <c r="H44" s="74">
        <f t="shared" si="9"/>
        <v>94161.5</v>
      </c>
      <c r="I44" s="74">
        <v>93606.3</v>
      </c>
      <c r="J44" s="74">
        <v>555.2</v>
      </c>
      <c r="K44" s="65">
        <f t="shared" si="10"/>
        <v>66.6</v>
      </c>
      <c r="L44" s="115">
        <f t="shared" si="10"/>
        <v>66.6</v>
      </c>
      <c r="M44" s="115">
        <f t="shared" si="10"/>
        <v>65.3</v>
      </c>
      <c r="N44" s="65">
        <f t="shared" si="11"/>
        <v>99.5</v>
      </c>
      <c r="O44" s="115">
        <f t="shared" si="11"/>
        <v>99.4</v>
      </c>
      <c r="P44" s="77">
        <f t="shared" si="11"/>
        <v>115.9</v>
      </c>
    </row>
    <row r="45" spans="1:16" s="20" customFormat="1" ht="59.25" customHeight="1">
      <c r="A45" s="21" t="s">
        <v>40</v>
      </c>
      <c r="B45" s="74">
        <f t="shared" si="7"/>
        <v>587.5</v>
      </c>
      <c r="C45" s="74">
        <v>178.7</v>
      </c>
      <c r="D45" s="74">
        <v>408.8</v>
      </c>
      <c r="E45" s="74">
        <f t="shared" si="8"/>
        <v>1366.1</v>
      </c>
      <c r="F45" s="74">
        <v>870</v>
      </c>
      <c r="G45" s="74">
        <v>496.1</v>
      </c>
      <c r="H45" s="74">
        <f t="shared" si="9"/>
        <v>515.2</v>
      </c>
      <c r="I45" s="74">
        <v>202</v>
      </c>
      <c r="J45" s="74">
        <v>313.2</v>
      </c>
      <c r="K45" s="65">
        <f t="shared" si="10"/>
        <v>37.7</v>
      </c>
      <c r="L45" s="115">
        <f t="shared" si="10"/>
        <v>23.2</v>
      </c>
      <c r="M45" s="115">
        <f t="shared" si="10"/>
        <v>63.1</v>
      </c>
      <c r="N45" s="65">
        <f t="shared" si="11"/>
        <v>87.7</v>
      </c>
      <c r="O45" s="115">
        <f t="shared" si="11"/>
        <v>113</v>
      </c>
      <c r="P45" s="77">
        <f t="shared" si="11"/>
        <v>76.6</v>
      </c>
    </row>
    <row r="46" spans="1:16" s="20" customFormat="1" ht="41.25">
      <c r="A46" s="21" t="s">
        <v>41</v>
      </c>
      <c r="B46" s="74">
        <v>0</v>
      </c>
      <c r="C46" s="74">
        <v>12761.3</v>
      </c>
      <c r="D46" s="74">
        <v>152.9</v>
      </c>
      <c r="E46" s="74">
        <v>0</v>
      </c>
      <c r="F46" s="74">
        <v>19324.2</v>
      </c>
      <c r="G46" s="74">
        <v>271.7</v>
      </c>
      <c r="H46" s="74">
        <v>0</v>
      </c>
      <c r="I46" s="74">
        <v>14421.2</v>
      </c>
      <c r="J46" s="74">
        <v>253.8</v>
      </c>
      <c r="K46" s="65" t="e">
        <f t="shared" si="10"/>
        <v>#DIV/0!</v>
      </c>
      <c r="L46" s="115">
        <f t="shared" si="10"/>
        <v>74.6</v>
      </c>
      <c r="M46" s="115">
        <f t="shared" si="10"/>
        <v>93.4</v>
      </c>
      <c r="N46" s="65" t="e">
        <f t="shared" si="11"/>
        <v>#DIV/0!</v>
      </c>
      <c r="O46" s="115">
        <f t="shared" si="11"/>
        <v>113</v>
      </c>
      <c r="P46" s="77">
        <f t="shared" si="11"/>
        <v>166</v>
      </c>
    </row>
    <row r="47" spans="1:16" s="20" customFormat="1" ht="27">
      <c r="A47" s="21" t="s">
        <v>42</v>
      </c>
      <c r="B47" s="74">
        <f t="shared" si="7"/>
        <v>5397.3</v>
      </c>
      <c r="C47" s="74">
        <v>5397.3</v>
      </c>
      <c r="D47" s="74">
        <v>0</v>
      </c>
      <c r="E47" s="74">
        <f t="shared" si="8"/>
        <v>8419.4</v>
      </c>
      <c r="F47" s="74">
        <v>8419.4</v>
      </c>
      <c r="G47" s="74">
        <v>0</v>
      </c>
      <c r="H47" s="74">
        <f t="shared" si="9"/>
        <v>6958.3</v>
      </c>
      <c r="I47" s="74">
        <v>6958.3</v>
      </c>
      <c r="J47" s="74">
        <v>0</v>
      </c>
      <c r="K47" s="65">
        <f t="shared" si="10"/>
        <v>82.6</v>
      </c>
      <c r="L47" s="115">
        <f>ROUND(I47/F47%,1)</f>
        <v>82.6</v>
      </c>
      <c r="M47" s="115" t="e">
        <f t="shared" si="10"/>
        <v>#DIV/0!</v>
      </c>
      <c r="N47" s="65">
        <f t="shared" si="11"/>
        <v>128.9</v>
      </c>
      <c r="O47" s="115">
        <f t="shared" si="11"/>
        <v>128.9</v>
      </c>
      <c r="P47" s="77" t="e">
        <f t="shared" si="11"/>
        <v>#DIV/0!</v>
      </c>
    </row>
    <row r="48" spans="1:16" s="20" customFormat="1" ht="45" customHeight="1">
      <c r="A48" s="21" t="s">
        <v>43</v>
      </c>
      <c r="B48" s="74">
        <f t="shared" si="7"/>
        <v>1724.5</v>
      </c>
      <c r="C48" s="74">
        <v>1496.3</v>
      </c>
      <c r="D48" s="74">
        <v>228.2</v>
      </c>
      <c r="E48" s="74">
        <f t="shared" si="8"/>
        <v>2038.6</v>
      </c>
      <c r="F48" s="74">
        <v>1760.1</v>
      </c>
      <c r="G48" s="74">
        <v>278.5</v>
      </c>
      <c r="H48" s="74">
        <f t="shared" si="9"/>
        <v>1983.5</v>
      </c>
      <c r="I48" s="74">
        <v>1760.1</v>
      </c>
      <c r="J48" s="74">
        <v>223.4</v>
      </c>
      <c r="K48" s="65">
        <f t="shared" si="10"/>
        <v>97.3</v>
      </c>
      <c r="L48" s="115">
        <f t="shared" si="10"/>
        <v>100</v>
      </c>
      <c r="M48" s="115">
        <f t="shared" si="10"/>
        <v>80.2</v>
      </c>
      <c r="N48" s="65">
        <f t="shared" si="11"/>
        <v>115</v>
      </c>
      <c r="O48" s="115">
        <f t="shared" si="11"/>
        <v>117.6</v>
      </c>
      <c r="P48" s="77">
        <f t="shared" si="11"/>
        <v>97.9</v>
      </c>
    </row>
    <row r="49" spans="1:16" s="20" customFormat="1" ht="14.25">
      <c r="A49" s="21" t="s">
        <v>44</v>
      </c>
      <c r="B49" s="74">
        <f t="shared" si="7"/>
        <v>2090.1</v>
      </c>
      <c r="C49" s="74">
        <v>936.3</v>
      </c>
      <c r="D49" s="74">
        <v>1153.8</v>
      </c>
      <c r="E49" s="74">
        <f t="shared" si="8"/>
        <v>4185.4</v>
      </c>
      <c r="F49" s="74">
        <v>2548.7</v>
      </c>
      <c r="G49" s="74">
        <v>1636.7</v>
      </c>
      <c r="H49" s="74">
        <f t="shared" si="9"/>
        <v>2124.1</v>
      </c>
      <c r="I49" s="74">
        <v>806.6</v>
      </c>
      <c r="J49" s="74">
        <v>1317.5</v>
      </c>
      <c r="K49" s="65">
        <f t="shared" si="10"/>
        <v>50.8</v>
      </c>
      <c r="L49" s="115">
        <f t="shared" si="10"/>
        <v>31.6</v>
      </c>
      <c r="M49" s="115">
        <f t="shared" si="10"/>
        <v>80.5</v>
      </c>
      <c r="N49" s="65">
        <f t="shared" si="11"/>
        <v>101.6</v>
      </c>
      <c r="O49" s="115">
        <f t="shared" si="11"/>
        <v>86.1</v>
      </c>
      <c r="P49" s="77">
        <f t="shared" si="11"/>
        <v>114.2</v>
      </c>
    </row>
    <row r="50" spans="1:16" s="20" customFormat="1" ht="27">
      <c r="A50" s="21" t="s">
        <v>45</v>
      </c>
      <c r="B50" s="74">
        <f t="shared" si="7"/>
        <v>7157.7</v>
      </c>
      <c r="C50" s="74">
        <v>179.7</v>
      </c>
      <c r="D50" s="74">
        <v>6978</v>
      </c>
      <c r="E50" s="74">
        <f t="shared" si="8"/>
        <v>15850.6</v>
      </c>
      <c r="F50" s="74">
        <v>3469.5</v>
      </c>
      <c r="G50" s="74">
        <v>12381.1</v>
      </c>
      <c r="H50" s="74">
        <f t="shared" si="9"/>
        <v>7379.4</v>
      </c>
      <c r="I50" s="74">
        <v>3246.5</v>
      </c>
      <c r="J50" s="74">
        <v>4132.9</v>
      </c>
      <c r="K50" s="65">
        <f t="shared" si="10"/>
        <v>46.6</v>
      </c>
      <c r="L50" s="115">
        <f t="shared" si="10"/>
        <v>93.6</v>
      </c>
      <c r="M50" s="115">
        <f t="shared" si="10"/>
        <v>33.4</v>
      </c>
      <c r="N50" s="65">
        <f t="shared" si="11"/>
        <v>103.1</v>
      </c>
      <c r="O50" s="115">
        <f>ROUND(I50/C50%,1)</f>
        <v>1806.6</v>
      </c>
      <c r="P50" s="77">
        <f t="shared" si="11"/>
        <v>59.2</v>
      </c>
    </row>
    <row r="51" spans="1:16" s="20" customFormat="1" ht="27.75" thickBot="1">
      <c r="A51" s="21" t="s">
        <v>46</v>
      </c>
      <c r="B51" s="74">
        <f t="shared" si="7"/>
        <v>2509.6000000000004</v>
      </c>
      <c r="C51" s="74">
        <v>1015.7</v>
      </c>
      <c r="D51" s="74">
        <v>1493.9</v>
      </c>
      <c r="E51" s="74">
        <f t="shared" si="8"/>
        <v>5220.299999999999</v>
      </c>
      <c r="F51" s="74">
        <v>2814.6</v>
      </c>
      <c r="G51" s="74">
        <v>2405.7</v>
      </c>
      <c r="H51" s="74">
        <f t="shared" si="9"/>
        <v>3694.6</v>
      </c>
      <c r="I51" s="74">
        <v>2187.5</v>
      </c>
      <c r="J51" s="74">
        <v>1507.1</v>
      </c>
      <c r="K51" s="65">
        <f t="shared" si="10"/>
        <v>70.8</v>
      </c>
      <c r="L51" s="115">
        <f t="shared" si="10"/>
        <v>77.7</v>
      </c>
      <c r="M51" s="115">
        <f t="shared" si="10"/>
        <v>62.6</v>
      </c>
      <c r="N51" s="65">
        <f t="shared" si="11"/>
        <v>147.2</v>
      </c>
      <c r="O51" s="115">
        <f t="shared" si="11"/>
        <v>215.4</v>
      </c>
      <c r="P51" s="77">
        <f t="shared" si="11"/>
        <v>100.9</v>
      </c>
    </row>
    <row r="52" spans="1:16" s="20" customFormat="1" ht="18" customHeight="1" thickBot="1">
      <c r="A52" s="22" t="s">
        <v>47</v>
      </c>
      <c r="B52" s="109">
        <f>SUM(B34:B51)</f>
        <v>157447.7</v>
      </c>
      <c r="C52" s="109">
        <f>SUM(C34:C51)</f>
        <v>139379.4</v>
      </c>
      <c r="D52" s="109">
        <f>SUM(D34:D51)</f>
        <v>30982.5</v>
      </c>
      <c r="E52" s="109">
        <f aca="true" t="shared" si="12" ref="E52:J52">SUM(E34:E51)</f>
        <v>255068.1</v>
      </c>
      <c r="F52" s="109">
        <f t="shared" si="12"/>
        <v>218589.60000000003</v>
      </c>
      <c r="G52" s="109">
        <f t="shared" si="12"/>
        <v>56074.39999999999</v>
      </c>
      <c r="H52" s="109">
        <f t="shared" si="12"/>
        <v>164754.5</v>
      </c>
      <c r="I52" s="109">
        <f t="shared" si="12"/>
        <v>147189.7</v>
      </c>
      <c r="J52" s="109">
        <f t="shared" si="12"/>
        <v>32239.800000000003</v>
      </c>
      <c r="K52" s="116">
        <f aca="true" t="shared" si="13" ref="K52:M56">ROUND(H52/E52%,1)</f>
        <v>64.6</v>
      </c>
      <c r="L52" s="117">
        <f t="shared" si="13"/>
        <v>67.3</v>
      </c>
      <c r="M52" s="118">
        <f t="shared" si="13"/>
        <v>57.5</v>
      </c>
      <c r="N52" s="116">
        <f aca="true" t="shared" si="14" ref="N52:P60">ROUND(H52/B52%,1)</f>
        <v>104.6</v>
      </c>
      <c r="O52" s="117">
        <f t="shared" si="14"/>
        <v>105.6</v>
      </c>
      <c r="P52" s="118">
        <f t="shared" si="14"/>
        <v>104.1</v>
      </c>
    </row>
    <row r="53" spans="1:16" s="36" customFormat="1" ht="27.75" thickBot="1">
      <c r="A53" s="35" t="s">
        <v>48</v>
      </c>
      <c r="B53" s="110">
        <f>B33-B52</f>
        <v>11208.099999999977</v>
      </c>
      <c r="C53" s="110">
        <f>C33-C52</f>
        <v>7491.200000000012</v>
      </c>
      <c r="D53" s="110">
        <f>D33-D52</f>
        <v>3716.899999999994</v>
      </c>
      <c r="E53" s="110">
        <f>F53+G53</f>
        <v>-9253</v>
      </c>
      <c r="F53" s="110">
        <v>-7235.8</v>
      </c>
      <c r="G53" s="110">
        <v>-2017.2</v>
      </c>
      <c r="H53" s="110">
        <f>I53+J53</f>
        <v>21890</v>
      </c>
      <c r="I53" s="110">
        <f>I33-I52</f>
        <v>11638</v>
      </c>
      <c r="J53" s="110">
        <f>J33-J52</f>
        <v>10252</v>
      </c>
      <c r="K53" s="119">
        <f t="shared" si="13"/>
        <v>-236.6</v>
      </c>
      <c r="L53" s="120">
        <f t="shared" si="13"/>
        <v>-160.8</v>
      </c>
      <c r="M53" s="121">
        <f t="shared" si="13"/>
        <v>-508.2</v>
      </c>
      <c r="N53" s="119">
        <f t="shared" si="14"/>
        <v>195.3</v>
      </c>
      <c r="O53" s="120">
        <f t="shared" si="14"/>
        <v>155.4</v>
      </c>
      <c r="P53" s="121">
        <f t="shared" si="14"/>
        <v>275.8</v>
      </c>
    </row>
    <row r="54" spans="1:16" s="24" customFormat="1" ht="27.75" thickBot="1">
      <c r="A54" s="23" t="s">
        <v>49</v>
      </c>
      <c r="B54" s="111">
        <f>B57+B60+B55</f>
        <v>-11208.1</v>
      </c>
      <c r="C54" s="111">
        <f>C57+C60+C55</f>
        <v>-7491.2</v>
      </c>
      <c r="D54" s="111">
        <f>D57+D60+D55</f>
        <v>-3716.9</v>
      </c>
      <c r="E54" s="111">
        <f>F54+G54</f>
        <v>9253</v>
      </c>
      <c r="F54" s="111">
        <f>F57+F60+F55</f>
        <v>7235.8</v>
      </c>
      <c r="G54" s="111">
        <f>G57+G60+G55</f>
        <v>2017.2</v>
      </c>
      <c r="H54" s="111">
        <f>I54+J54</f>
        <v>-21890</v>
      </c>
      <c r="I54" s="111">
        <f>I57+I60+I55</f>
        <v>-11638</v>
      </c>
      <c r="J54" s="111">
        <f>J57+J60+J55</f>
        <v>-10252</v>
      </c>
      <c r="K54" s="116">
        <f>ROUND(H54/E54%,1)</f>
        <v>-236.6</v>
      </c>
      <c r="L54" s="117">
        <f t="shared" si="13"/>
        <v>-160.8</v>
      </c>
      <c r="M54" s="118">
        <f t="shared" si="13"/>
        <v>-508.2</v>
      </c>
      <c r="N54" s="116">
        <f t="shared" si="14"/>
        <v>195.3</v>
      </c>
      <c r="O54" s="117">
        <f t="shared" si="14"/>
        <v>155.4</v>
      </c>
      <c r="P54" s="118">
        <f t="shared" si="14"/>
        <v>275.8</v>
      </c>
    </row>
    <row r="55" spans="1:16" s="24" customFormat="1" ht="29.25" thickBot="1">
      <c r="A55" s="25" t="s">
        <v>55</v>
      </c>
      <c r="B55" s="112">
        <f>B56</f>
        <v>0</v>
      </c>
      <c r="C55" s="112">
        <f aca="true" t="shared" si="15" ref="C55:J55">C56</f>
        <v>0</v>
      </c>
      <c r="D55" s="112">
        <f t="shared" si="15"/>
        <v>0</v>
      </c>
      <c r="E55" s="112">
        <f t="shared" si="15"/>
        <v>1584</v>
      </c>
      <c r="F55" s="112">
        <f t="shared" si="15"/>
        <v>1584</v>
      </c>
      <c r="G55" s="112">
        <f t="shared" si="15"/>
        <v>0</v>
      </c>
      <c r="H55" s="112">
        <f t="shared" si="15"/>
        <v>0</v>
      </c>
      <c r="I55" s="112">
        <f t="shared" si="15"/>
        <v>0</v>
      </c>
      <c r="J55" s="112">
        <f t="shared" si="15"/>
        <v>0</v>
      </c>
      <c r="K55" s="116">
        <f>ROUND(H55/E55%,1)</f>
        <v>0</v>
      </c>
      <c r="L55" s="117">
        <f t="shared" si="13"/>
        <v>0</v>
      </c>
      <c r="M55" s="118" t="e">
        <f t="shared" si="13"/>
        <v>#DIV/0!</v>
      </c>
      <c r="N55" s="116" t="e">
        <f t="shared" si="14"/>
        <v>#DIV/0!</v>
      </c>
      <c r="O55" s="117" t="e">
        <f t="shared" si="14"/>
        <v>#DIV/0!</v>
      </c>
      <c r="P55" s="118" t="e">
        <f t="shared" si="14"/>
        <v>#DIV/0!</v>
      </c>
    </row>
    <row r="56" spans="1:16" s="24" customFormat="1" ht="27.75" thickBot="1">
      <c r="A56" s="26" t="s">
        <v>56</v>
      </c>
      <c r="B56" s="74">
        <v>0</v>
      </c>
      <c r="C56" s="74">
        <v>0</v>
      </c>
      <c r="D56" s="74">
        <v>0</v>
      </c>
      <c r="E56" s="114">
        <f>F56+G56</f>
        <v>1584</v>
      </c>
      <c r="F56" s="74">
        <v>1584</v>
      </c>
      <c r="G56" s="74">
        <v>0</v>
      </c>
      <c r="H56" s="74">
        <v>0</v>
      </c>
      <c r="I56" s="74">
        <v>0</v>
      </c>
      <c r="J56" s="74">
        <v>0</v>
      </c>
      <c r="K56" s="122">
        <f>ROUND(H56/E56%,1)</f>
        <v>0</v>
      </c>
      <c r="L56" s="123">
        <f t="shared" si="13"/>
        <v>0</v>
      </c>
      <c r="M56" s="124" t="e">
        <f t="shared" si="13"/>
        <v>#DIV/0!</v>
      </c>
      <c r="N56" s="122" t="e">
        <f t="shared" si="14"/>
        <v>#DIV/0!</v>
      </c>
      <c r="O56" s="123" t="e">
        <f t="shared" si="14"/>
        <v>#DIV/0!</v>
      </c>
      <c r="P56" s="124" t="e">
        <f t="shared" si="14"/>
        <v>#DIV/0!</v>
      </c>
    </row>
    <row r="57" spans="1:16" s="20" customFormat="1" ht="32.25" customHeight="1" thickBot="1">
      <c r="A57" s="25" t="s">
        <v>50</v>
      </c>
      <c r="B57" s="112">
        <f aca="true" t="shared" si="16" ref="B57:J57">B58+B59</f>
        <v>-400</v>
      </c>
      <c r="C57" s="112">
        <f t="shared" si="16"/>
        <v>-400</v>
      </c>
      <c r="D57" s="112">
        <f t="shared" si="16"/>
        <v>0</v>
      </c>
      <c r="E57" s="112">
        <f t="shared" si="16"/>
        <v>2835</v>
      </c>
      <c r="F57" s="112">
        <f t="shared" si="16"/>
        <v>2835</v>
      </c>
      <c r="G57" s="112">
        <f t="shared" si="16"/>
        <v>0</v>
      </c>
      <c r="H57" s="112">
        <f t="shared" si="16"/>
        <v>0</v>
      </c>
      <c r="I57" s="112">
        <f t="shared" si="16"/>
        <v>0</v>
      </c>
      <c r="J57" s="112">
        <f t="shared" si="16"/>
        <v>0</v>
      </c>
      <c r="K57" s="125">
        <f aca="true" t="shared" si="17" ref="K57:M60">ROUND(H57/E57%,1)</f>
        <v>0</v>
      </c>
      <c r="L57" s="126">
        <f t="shared" si="17"/>
        <v>0</v>
      </c>
      <c r="M57" s="127" t="e">
        <f t="shared" si="17"/>
        <v>#DIV/0!</v>
      </c>
      <c r="N57" s="125">
        <f t="shared" si="14"/>
        <v>0</v>
      </c>
      <c r="O57" s="126">
        <f t="shared" si="14"/>
        <v>0</v>
      </c>
      <c r="P57" s="127" t="e">
        <f t="shared" si="14"/>
        <v>#DIV/0!</v>
      </c>
    </row>
    <row r="58" spans="1:16" s="20" customFormat="1" ht="43.5" customHeight="1" thickBot="1">
      <c r="A58" s="26" t="s">
        <v>51</v>
      </c>
      <c r="B58" s="74">
        <v>0</v>
      </c>
      <c r="C58" s="74">
        <v>0</v>
      </c>
      <c r="D58" s="74">
        <v>0</v>
      </c>
      <c r="E58" s="74">
        <v>3219.6</v>
      </c>
      <c r="F58" s="74">
        <v>3219.6</v>
      </c>
      <c r="G58" s="74">
        <v>0</v>
      </c>
      <c r="H58" s="74">
        <v>0</v>
      </c>
      <c r="I58" s="74">
        <v>0</v>
      </c>
      <c r="J58" s="74">
        <v>0</v>
      </c>
      <c r="K58" s="122">
        <f t="shared" si="17"/>
        <v>0</v>
      </c>
      <c r="L58" s="123">
        <f t="shared" si="17"/>
        <v>0</v>
      </c>
      <c r="M58" s="124" t="e">
        <f t="shared" si="17"/>
        <v>#DIV/0!</v>
      </c>
      <c r="N58" s="122" t="e">
        <f t="shared" si="14"/>
        <v>#DIV/0!</v>
      </c>
      <c r="O58" s="123" t="e">
        <f t="shared" si="14"/>
        <v>#DIV/0!</v>
      </c>
      <c r="P58" s="124" t="e">
        <f t="shared" si="14"/>
        <v>#DIV/0!</v>
      </c>
    </row>
    <row r="59" spans="1:16" s="20" customFormat="1" ht="42" thickBot="1">
      <c r="A59" s="27" t="s">
        <v>52</v>
      </c>
      <c r="B59" s="74">
        <v>-400</v>
      </c>
      <c r="C59" s="74">
        <v>-400</v>
      </c>
      <c r="D59" s="74">
        <v>0</v>
      </c>
      <c r="E59" s="74">
        <v>-384.6</v>
      </c>
      <c r="F59" s="74">
        <v>-384.6</v>
      </c>
      <c r="G59" s="74">
        <v>0</v>
      </c>
      <c r="H59" s="74">
        <v>0</v>
      </c>
      <c r="I59" s="74">
        <v>0</v>
      </c>
      <c r="J59" s="74">
        <v>0</v>
      </c>
      <c r="K59" s="122">
        <f t="shared" si="17"/>
        <v>0</v>
      </c>
      <c r="L59" s="123">
        <f t="shared" si="17"/>
        <v>0</v>
      </c>
      <c r="M59" s="124" t="e">
        <f t="shared" si="17"/>
        <v>#DIV/0!</v>
      </c>
      <c r="N59" s="122">
        <f t="shared" si="14"/>
        <v>0</v>
      </c>
      <c r="O59" s="123">
        <f t="shared" si="14"/>
        <v>0</v>
      </c>
      <c r="P59" s="124" t="e">
        <f t="shared" si="14"/>
        <v>#DIV/0!</v>
      </c>
    </row>
    <row r="60" spans="1:16" s="20" customFormat="1" ht="27.75" customHeight="1" thickBot="1">
      <c r="A60" s="28" t="s">
        <v>53</v>
      </c>
      <c r="B60" s="113">
        <f>C60+D60</f>
        <v>-10808.1</v>
      </c>
      <c r="C60" s="113">
        <v>-7091.2</v>
      </c>
      <c r="D60" s="113">
        <v>-3716.9</v>
      </c>
      <c r="E60" s="113">
        <v>4143.9</v>
      </c>
      <c r="F60" s="113">
        <v>2816.8</v>
      </c>
      <c r="G60" s="113">
        <v>2017.2</v>
      </c>
      <c r="H60" s="113">
        <f>I60+J60</f>
        <v>-21890</v>
      </c>
      <c r="I60" s="113">
        <v>-11638</v>
      </c>
      <c r="J60" s="113">
        <v>-10252</v>
      </c>
      <c r="K60" s="128">
        <f t="shared" si="17"/>
        <v>-528.2</v>
      </c>
      <c r="L60" s="129">
        <f t="shared" si="17"/>
        <v>-413.2</v>
      </c>
      <c r="M60" s="130">
        <f t="shared" si="17"/>
        <v>-508.2</v>
      </c>
      <c r="N60" s="128">
        <f t="shared" si="14"/>
        <v>202.5</v>
      </c>
      <c r="O60" s="129">
        <f t="shared" si="14"/>
        <v>164.1</v>
      </c>
      <c r="P60" s="130">
        <f t="shared" si="14"/>
        <v>275.8</v>
      </c>
    </row>
    <row r="61" spans="7:16" s="13" customFormat="1" ht="14.25">
      <c r="G61" s="29"/>
      <c r="J61" s="29"/>
      <c r="K61" s="29"/>
      <c r="L61" s="29"/>
      <c r="M61" s="29"/>
      <c r="N61" s="29"/>
      <c r="O61" s="29"/>
      <c r="P61" s="29"/>
    </row>
    <row r="62" spans="7:10" s="13" customFormat="1" ht="14.25">
      <c r="G62" s="29"/>
      <c r="J62" s="29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2015-09-14T13:33:13Z</cp:lastPrinted>
  <dcterms:created xsi:type="dcterms:W3CDTF">2014-03-20T09:08:08Z</dcterms:created>
  <dcterms:modified xsi:type="dcterms:W3CDTF">2015-10-09T09:12:15Z</dcterms:modified>
  <cp:category/>
  <cp:version/>
  <cp:contentType/>
  <cp:contentStatus/>
</cp:coreProperties>
</file>