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12516" windowHeight="81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38" i="1"/>
  <c r="K33"/>
  <c r="J53"/>
  <c r="P53" s="1"/>
  <c r="I53"/>
  <c r="L53" s="1"/>
  <c r="G53"/>
  <c r="M53" s="1"/>
  <c r="F53"/>
  <c r="E53"/>
  <c r="D53"/>
  <c r="C53"/>
  <c r="B53" s="1"/>
  <c r="P59"/>
  <c r="O59"/>
  <c r="M59"/>
  <c r="L59"/>
  <c r="K59"/>
  <c r="B59"/>
  <c r="P58"/>
  <c r="O58"/>
  <c r="N58"/>
  <c r="M58"/>
  <c r="L58"/>
  <c r="K58"/>
  <c r="P57"/>
  <c r="O57"/>
  <c r="N57"/>
  <c r="M57"/>
  <c r="L57"/>
  <c r="K57"/>
  <c r="J56"/>
  <c r="P56" s="1"/>
  <c r="I56"/>
  <c r="L56" s="1"/>
  <c r="H56"/>
  <c r="N56" s="1"/>
  <c r="G56"/>
  <c r="F56"/>
  <c r="E56"/>
  <c r="D56"/>
  <c r="C56"/>
  <c r="B56"/>
  <c r="P55"/>
  <c r="O55"/>
  <c r="N55"/>
  <c r="M55"/>
  <c r="L55"/>
  <c r="E55"/>
  <c r="K55" s="1"/>
  <c r="J54"/>
  <c r="P54" s="1"/>
  <c r="I54"/>
  <c r="L54" s="1"/>
  <c r="H54"/>
  <c r="N54" s="1"/>
  <c r="G54"/>
  <c r="F54"/>
  <c r="E54"/>
  <c r="D54"/>
  <c r="C54"/>
  <c r="B54"/>
  <c r="H53" l="1"/>
  <c r="O53"/>
  <c r="K54"/>
  <c r="M54"/>
  <c r="O54"/>
  <c r="K56"/>
  <c r="M56"/>
  <c r="O56"/>
  <c r="N59"/>
  <c r="N53" l="1"/>
  <c r="K53"/>
  <c r="M38" l="1"/>
  <c r="J51"/>
  <c r="I51"/>
  <c r="G51"/>
  <c r="F51"/>
  <c r="D51"/>
  <c r="C51"/>
  <c r="P50"/>
  <c r="O50"/>
  <c r="M50"/>
  <c r="L50"/>
  <c r="H50"/>
  <c r="E50"/>
  <c r="B50"/>
  <c r="P49"/>
  <c r="O49"/>
  <c r="M49"/>
  <c r="L49"/>
  <c r="H49"/>
  <c r="E49"/>
  <c r="B49"/>
  <c r="P48"/>
  <c r="O48"/>
  <c r="M48"/>
  <c r="L48"/>
  <c r="H48"/>
  <c r="E48"/>
  <c r="B48"/>
  <c r="P47"/>
  <c r="O47"/>
  <c r="M47"/>
  <c r="L47"/>
  <c r="H47"/>
  <c r="E47"/>
  <c r="B47"/>
  <c r="P46"/>
  <c r="O46"/>
  <c r="M46"/>
  <c r="L46"/>
  <c r="H46"/>
  <c r="E46"/>
  <c r="B46"/>
  <c r="P45"/>
  <c r="O45"/>
  <c r="M45"/>
  <c r="L45"/>
  <c r="P44"/>
  <c r="O44"/>
  <c r="M44"/>
  <c r="L44"/>
  <c r="H44"/>
  <c r="E44"/>
  <c r="B44"/>
  <c r="P43"/>
  <c r="O43"/>
  <c r="M43"/>
  <c r="L43"/>
  <c r="H43"/>
  <c r="E43"/>
  <c r="B43"/>
  <c r="P42"/>
  <c r="O42"/>
  <c r="M42"/>
  <c r="L42"/>
  <c r="H42"/>
  <c r="E42"/>
  <c r="B42"/>
  <c r="P41"/>
  <c r="O41"/>
  <c r="M41"/>
  <c r="L41"/>
  <c r="H41"/>
  <c r="E41"/>
  <c r="B41"/>
  <c r="P40"/>
  <c r="O40"/>
  <c r="M40"/>
  <c r="L40"/>
  <c r="H40"/>
  <c r="E40"/>
  <c r="B40"/>
  <c r="P39"/>
  <c r="O39"/>
  <c r="M39"/>
  <c r="L39"/>
  <c r="H39"/>
  <c r="E39"/>
  <c r="B39"/>
  <c r="P38"/>
  <c r="L38"/>
  <c r="H38"/>
  <c r="E38"/>
  <c r="B38"/>
  <c r="P37"/>
  <c r="O37"/>
  <c r="M37"/>
  <c r="L37"/>
  <c r="H37"/>
  <c r="E37"/>
  <c r="B37"/>
  <c r="P36"/>
  <c r="O36"/>
  <c r="M36"/>
  <c r="L36"/>
  <c r="H36"/>
  <c r="E36"/>
  <c r="B36"/>
  <c r="P35"/>
  <c r="O35"/>
  <c r="M35"/>
  <c r="L35"/>
  <c r="H35"/>
  <c r="E35"/>
  <c r="B35"/>
  <c r="P34"/>
  <c r="O34"/>
  <c r="M34"/>
  <c r="L34"/>
  <c r="H34"/>
  <c r="E34"/>
  <c r="B34"/>
  <c r="P33"/>
  <c r="O33"/>
  <c r="M33"/>
  <c r="L33"/>
  <c r="H33"/>
  <c r="E33"/>
  <c r="B33"/>
  <c r="N42" l="1"/>
  <c r="K46"/>
  <c r="N39"/>
  <c r="K48"/>
  <c r="K44"/>
  <c r="K40"/>
  <c r="K36"/>
  <c r="K34"/>
  <c r="K50"/>
  <c r="K42"/>
  <c r="K38"/>
  <c r="H51"/>
  <c r="E51"/>
  <c r="L51"/>
  <c r="N46"/>
  <c r="N44"/>
  <c r="N49"/>
  <c r="N48"/>
  <c r="N47"/>
  <c r="N45"/>
  <c r="N43"/>
  <c r="N41"/>
  <c r="N40"/>
  <c r="N37"/>
  <c r="N36"/>
  <c r="N35"/>
  <c r="B51"/>
  <c r="N34"/>
  <c r="K35"/>
  <c r="K37"/>
  <c r="N38"/>
  <c r="K39"/>
  <c r="K41"/>
  <c r="K43"/>
  <c r="K45"/>
  <c r="K47"/>
  <c r="K49"/>
  <c r="N50"/>
  <c r="M51"/>
  <c r="O51"/>
  <c r="N33"/>
  <c r="P51"/>
  <c r="K51" l="1"/>
  <c r="N51"/>
  <c r="P25"/>
  <c r="P26"/>
  <c r="P27"/>
  <c r="P28"/>
  <c r="P29"/>
  <c r="P30"/>
  <c r="P31"/>
  <c r="O25"/>
  <c r="O26"/>
  <c r="O27"/>
  <c r="O28"/>
  <c r="O29"/>
  <c r="O30"/>
  <c r="O31"/>
  <c r="N26"/>
  <c r="N29"/>
  <c r="N30"/>
  <c r="N31"/>
  <c r="C24"/>
  <c r="D24"/>
  <c r="N27"/>
  <c r="N25"/>
  <c r="N28"/>
  <c r="E24"/>
  <c r="M25"/>
  <c r="M26"/>
  <c r="M27"/>
  <c r="M28"/>
  <c r="M29"/>
  <c r="M30"/>
  <c r="M31"/>
  <c r="L25"/>
  <c r="L26"/>
  <c r="L27"/>
  <c r="L28"/>
  <c r="L29"/>
  <c r="L30"/>
  <c r="L31"/>
  <c r="K25"/>
  <c r="K26"/>
  <c r="K27"/>
  <c r="K28"/>
  <c r="K29"/>
  <c r="K30"/>
  <c r="K31"/>
  <c r="H24"/>
  <c r="I24"/>
  <c r="J24"/>
  <c r="G24"/>
  <c r="F24"/>
  <c r="P23"/>
  <c r="P22"/>
  <c r="P21"/>
  <c r="P20"/>
  <c r="P19"/>
  <c r="P18"/>
  <c r="P17"/>
  <c r="P16"/>
  <c r="P15"/>
  <c r="P12"/>
  <c r="P11"/>
  <c r="P9"/>
  <c r="P7"/>
  <c r="P6"/>
  <c r="D5"/>
  <c r="M23"/>
  <c r="M22"/>
  <c r="M21"/>
  <c r="M20"/>
  <c r="M19"/>
  <c r="M18"/>
  <c r="M17"/>
  <c r="M16"/>
  <c r="M15"/>
  <c r="M14"/>
  <c r="M13"/>
  <c r="M12"/>
  <c r="M11"/>
  <c r="M10"/>
  <c r="M9"/>
  <c r="M8"/>
  <c r="M7"/>
  <c r="M6"/>
  <c r="J5"/>
  <c r="G5"/>
  <c r="O6"/>
  <c r="O7"/>
  <c r="O8"/>
  <c r="O9"/>
  <c r="O10"/>
  <c r="O13"/>
  <c r="O14"/>
  <c r="O15"/>
  <c r="O16"/>
  <c r="O17"/>
  <c r="O18"/>
  <c r="O19"/>
  <c r="O20"/>
  <c r="O21"/>
  <c r="O22"/>
  <c r="O23"/>
  <c r="N6"/>
  <c r="N7"/>
  <c r="N8"/>
  <c r="N9"/>
  <c r="N10"/>
  <c r="N11"/>
  <c r="N12"/>
  <c r="N13"/>
  <c r="N14"/>
  <c r="N15"/>
  <c r="N16"/>
  <c r="N17"/>
  <c r="N18"/>
  <c r="N19"/>
  <c r="N20"/>
  <c r="N21"/>
  <c r="N22"/>
  <c r="N23"/>
  <c r="L7"/>
  <c r="L8"/>
  <c r="L9"/>
  <c r="L10"/>
  <c r="L11"/>
  <c r="L12"/>
  <c r="L13"/>
  <c r="L14"/>
  <c r="L15"/>
  <c r="L16"/>
  <c r="L17"/>
  <c r="L18"/>
  <c r="L19"/>
  <c r="L20"/>
  <c r="L21"/>
  <c r="L22"/>
  <c r="L23"/>
  <c r="L6"/>
  <c r="K7"/>
  <c r="K8"/>
  <c r="K9"/>
  <c r="K10"/>
  <c r="K11"/>
  <c r="K12"/>
  <c r="K13"/>
  <c r="K14"/>
  <c r="K15"/>
  <c r="K16"/>
  <c r="K17"/>
  <c r="K18"/>
  <c r="K19"/>
  <c r="K20"/>
  <c r="K21"/>
  <c r="K22"/>
  <c r="K23"/>
  <c r="K6"/>
  <c r="E5"/>
  <c r="E32" s="1"/>
  <c r="E52" s="1"/>
  <c r="F5"/>
  <c r="H5"/>
  <c r="I5"/>
  <c r="C5"/>
  <c r="B5"/>
  <c r="J32" l="1"/>
  <c r="J52" s="1"/>
  <c r="K5"/>
  <c r="D32"/>
  <c r="D52" s="1"/>
  <c r="C32"/>
  <c r="C52" s="1"/>
  <c r="P5"/>
  <c r="M24"/>
  <c r="P24"/>
  <c r="L24"/>
  <c r="O24"/>
  <c r="M5"/>
  <c r="G32"/>
  <c r="G52" s="1"/>
  <c r="B24"/>
  <c r="N24" s="1"/>
  <c r="I32"/>
  <c r="I52" s="1"/>
  <c r="K24"/>
  <c r="H32"/>
  <c r="H52" s="1"/>
  <c r="O5"/>
  <c r="N5"/>
  <c r="L5"/>
  <c r="F32"/>
  <c r="F52" s="1"/>
  <c r="P52" l="1"/>
  <c r="P32"/>
  <c r="K32"/>
  <c r="M32"/>
  <c r="O52"/>
  <c r="L52"/>
  <c r="L32"/>
  <c r="O32"/>
  <c r="B32"/>
  <c r="N32" l="1"/>
  <c r="B52"/>
  <c r="N52" s="1"/>
  <c r="K52"/>
  <c r="M52"/>
</calcChain>
</file>

<file path=xl/sharedStrings.xml><?xml version="1.0" encoding="utf-8"?>
<sst xmlns="http://schemas.openxmlformats.org/spreadsheetml/2006/main" count="77" uniqueCount="71">
  <si>
    <t>НАЛОГОВЫЕ И НЕНАЛОГОВЫЕ ДОХОДЫ</t>
  </si>
  <si>
    <t>101 Налог на доходы физических лиц</t>
  </si>
  <si>
    <t>103 Налоги на товары (работы,услуги)</t>
  </si>
  <si>
    <t>ПОКАЗАТЕЛИ</t>
  </si>
  <si>
    <t>105 Единый налог на вмененный доход</t>
  </si>
  <si>
    <t>105 Сельскохозяйственный налог</t>
  </si>
  <si>
    <t>105 Налог ,взимаемый с применением патентной системы</t>
  </si>
  <si>
    <t>106 Налог на имущество физических лиц</t>
  </si>
  <si>
    <t>106 Земельный налог</t>
  </si>
  <si>
    <t>107 Налоги, сборы и регулярные платежи за пользование природными ресурсами</t>
  </si>
  <si>
    <t>108 Государственная пошлина</t>
  </si>
  <si>
    <t>109 Прочие налоги</t>
  </si>
  <si>
    <t>111 Доходы от сдачи в аренду земельных участков</t>
  </si>
  <si>
    <t>111 Доходы от сдачу в аренду имущества</t>
  </si>
  <si>
    <t>112 Платежи при пользовании природными ресурсами</t>
  </si>
  <si>
    <t>114 Доходы от продажи материальных и нематериальных активов</t>
  </si>
  <si>
    <t>116 Штрафы</t>
  </si>
  <si>
    <t>117 Прочие неналоговые доходы</t>
  </si>
  <si>
    <t>Консолидированный бюджет</t>
  </si>
  <si>
    <t>тыс.руб.</t>
  </si>
  <si>
    <t>Консолидированный бюджет         %</t>
  </si>
  <si>
    <t>109 Земельный налог (по обязател-вам)</t>
  </si>
  <si>
    <t>В т.ч. бюджеты поселений</t>
  </si>
  <si>
    <t>В т.ч. бюджеты поселений, %</t>
  </si>
  <si>
    <t>В т.ч. бюджет МО</t>
  </si>
  <si>
    <t>В т.ч. бюджет МО  %</t>
  </si>
  <si>
    <t>БЕЗВОЗМЕЗДНЫЕ ПОСТУПЛЕНИЯ</t>
  </si>
  <si>
    <t>Дотация на выравнивание бюджетной обеспеченности</t>
  </si>
  <si>
    <t>Дотация по обеспечению сбалансированности бюджетов</t>
  </si>
  <si>
    <t>Субсидии</t>
  </si>
  <si>
    <t>Субвенции</t>
  </si>
  <si>
    <t>Иные межбюджетные трансферты</t>
  </si>
  <si>
    <t>ВСЕГО ДОХОДОВ</t>
  </si>
  <si>
    <t>113 Прочие доходы от оказания платных услуг получателями средств бюджетов муниципальных районов и компенсации затрат бюджетов</t>
  </si>
  <si>
    <t>Возврат остатков субсидий, субвенций прошлых лет</t>
  </si>
  <si>
    <t>Прочие безвозмездные поступления</t>
  </si>
  <si>
    <t>211 Заработная плата</t>
  </si>
  <si>
    <t>212 Прочие выплаты</t>
  </si>
  <si>
    <t>213 Начисления на выплаты по оплате труда</t>
  </si>
  <si>
    <t>221 Услуги связи</t>
  </si>
  <si>
    <t>222 Транспортные услуги</t>
  </si>
  <si>
    <t>223 Коммунальные услуги</t>
  </si>
  <si>
    <t>224 Арендная плата за пользование имуществом</t>
  </si>
  <si>
    <t>225 Работы, услуги по содержанию имущества</t>
  </si>
  <si>
    <t>226 Прочие работы, услуги</t>
  </si>
  <si>
    <t>231 Обслуживание внутреннего долга</t>
  </si>
  <si>
    <t>241 Безвозмездные перечисления государственным и муниципальным организациям</t>
  </si>
  <si>
    <t>242 Безвозмездные перечисления организациям, за исключением государственных и муниципальных организаций</t>
  </si>
  <si>
    <t>251 Перечисления другим бюджетам бюджетной системы Российской Федерации</t>
  </si>
  <si>
    <t>262 Пособия по социальной помощи населению</t>
  </si>
  <si>
    <t>263 Пенсии, пособия, выплачиваемые организациями сектора государственного управления</t>
  </si>
  <si>
    <t>290 Прочие расходы</t>
  </si>
  <si>
    <t>310 Увеличение стоимости основных средств</t>
  </si>
  <si>
    <t>340 Увеличение стоимости материальных запасов</t>
  </si>
  <si>
    <t>ВСЕГО РАСХОДОВ</t>
  </si>
  <si>
    <t>Результат исполнения бюджета (дефицит/профицит)</t>
  </si>
  <si>
    <t>Источники финансирования дефицита бюджетов</t>
  </si>
  <si>
    <t>Бюджетные кредиты от других бюджетов бюджетной системы РФ</t>
  </si>
  <si>
    <t>Получение бюджетных кредитов от других бюджетов бюджетной системы РФ</t>
  </si>
  <si>
    <t>Погашение бюджетных кредитов от других бюджетов бюджетной системы РФ</t>
  </si>
  <si>
    <t>Изменение остатков средств на счетах</t>
  </si>
  <si>
    <t>Плановые показатели на 2015 год</t>
  </si>
  <si>
    <t>Исполнение бюджета на 01.04.2014 года</t>
  </si>
  <si>
    <t>Исполнение бюджета на 01.04.2015 года</t>
  </si>
  <si>
    <t>Исполнение плана  на 01.04.2015 года</t>
  </si>
  <si>
    <t>Темп роста консолид. бюджета исполнение на 01.04.15 к исполнению на 01.04.14, %</t>
  </si>
  <si>
    <t>Темп роста бюджета МО исполнение на 01.04.15 к исполнению на 01.04.14, %</t>
  </si>
  <si>
    <t>Темп роста бюджета  поселений исполнение на 01.04.15 к исполнению на 01.04.14, %</t>
  </si>
  <si>
    <t>Анализ исполнения консолидированного бюджета МО "Холм-Жирковский район" Смоленской области по состоянию    на 1 апреля 2015 года</t>
  </si>
  <si>
    <t>Кредиты кредитных организаций в валюте РФ</t>
  </si>
  <si>
    <t xml:space="preserve">Получение кредитов от кредитных организаций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</si>
</sst>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4" xfId="0" applyFont="1" applyBorder="1" applyAlignment="1">
      <alignment wrapText="1"/>
    </xf>
    <xf numFmtId="0" fontId="2" fillId="0" borderId="39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6" xfId="0" applyFont="1" applyBorder="1" applyAlignment="1">
      <alignment wrapText="1"/>
    </xf>
    <xf numFmtId="4" fontId="5" fillId="0" borderId="30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5" fillId="0" borderId="30" xfId="0" applyNumberFormat="1" applyFont="1" applyBorder="1"/>
    <xf numFmtId="4" fontId="5" fillId="0" borderId="13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25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4" fillId="0" borderId="26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28" xfId="0" applyNumberFormat="1" applyFont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4" fontId="5" fillId="0" borderId="27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5" fillId="0" borderId="31" xfId="0" applyNumberFormat="1" applyFont="1" applyBorder="1"/>
    <xf numFmtId="4" fontId="5" fillId="0" borderId="33" xfId="0" applyNumberFormat="1" applyFont="1" applyBorder="1" applyAlignment="1">
      <alignment horizontal="right"/>
    </xf>
    <xf numFmtId="4" fontId="5" fillId="0" borderId="32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" fontId="4" fillId="0" borderId="1" xfId="0" applyNumberFormat="1" applyFont="1" applyBorder="1"/>
    <xf numFmtId="4" fontId="4" fillId="0" borderId="9" xfId="0" applyNumberFormat="1" applyFont="1" applyBorder="1"/>
    <xf numFmtId="4" fontId="4" fillId="0" borderId="2" xfId="0" applyNumberFormat="1" applyFont="1" applyBorder="1"/>
    <xf numFmtId="4" fontId="4" fillId="0" borderId="1" xfId="0" applyNumberFormat="1" applyFont="1" applyBorder="1" applyAlignment="1">
      <alignment wrapText="1"/>
    </xf>
    <xf numFmtId="4" fontId="4" fillId="0" borderId="9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6" xfId="0" applyNumberFormat="1" applyFont="1" applyBorder="1"/>
    <xf numFmtId="4" fontId="4" fillId="0" borderId="23" xfId="0" applyNumberFormat="1" applyFont="1" applyBorder="1"/>
    <xf numFmtId="4" fontId="4" fillId="0" borderId="25" xfId="0" applyNumberFormat="1" applyFont="1" applyBorder="1"/>
    <xf numFmtId="4" fontId="5" fillId="0" borderId="31" xfId="0" applyNumberFormat="1" applyFont="1" applyBorder="1" applyAlignment="1">
      <alignment horizontal="right"/>
    </xf>
    <xf numFmtId="4" fontId="4" fillId="2" borderId="9" xfId="0" applyNumberFormat="1" applyFont="1" applyFill="1" applyBorder="1" applyAlignment="1">
      <alignment wrapText="1"/>
    </xf>
    <xf numFmtId="4" fontId="4" fillId="2" borderId="2" xfId="0" applyNumberFormat="1" applyFont="1" applyFill="1" applyBorder="1" applyAlignment="1">
      <alignment wrapText="1"/>
    </xf>
    <xf numFmtId="4" fontId="4" fillId="0" borderId="34" xfId="0" applyNumberFormat="1" applyFont="1" applyBorder="1" applyAlignment="1">
      <alignment horizontal="right"/>
    </xf>
    <xf numFmtId="4" fontId="4" fillId="0" borderId="36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/>
    <xf numFmtId="4" fontId="4" fillId="0" borderId="4" xfId="0" applyNumberFormat="1" applyFont="1" applyBorder="1" applyAlignment="1">
      <alignment wrapText="1"/>
    </xf>
    <xf numFmtId="4" fontId="4" fillId="0" borderId="29" xfId="0" applyNumberFormat="1" applyFont="1" applyBorder="1"/>
    <xf numFmtId="4" fontId="4" fillId="0" borderId="21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4" fillId="0" borderId="15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41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8" fillId="0" borderId="44" xfId="0" applyFont="1" applyBorder="1" applyAlignment="1">
      <alignment horizontal="left" wrapText="1"/>
    </xf>
    <xf numFmtId="0" fontId="2" fillId="0" borderId="2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4" fontId="5" fillId="0" borderId="41" xfId="0" applyNumberFormat="1" applyFont="1" applyBorder="1"/>
    <xf numFmtId="4" fontId="5" fillId="0" borderId="26" xfId="0" applyNumberFormat="1" applyFont="1" applyBorder="1"/>
    <xf numFmtId="4" fontId="8" fillId="0" borderId="26" xfId="0" applyNumberFormat="1" applyFont="1" applyBorder="1"/>
    <xf numFmtId="4" fontId="8" fillId="0" borderId="21" xfId="0" applyNumberFormat="1" applyFont="1" applyBorder="1"/>
    <xf numFmtId="4" fontId="8" fillId="0" borderId="26" xfId="0" applyNumberFormat="1" applyFont="1" applyFill="1" applyBorder="1"/>
    <xf numFmtId="4" fontId="5" fillId="0" borderId="41" xfId="0" applyNumberFormat="1" applyFont="1" applyBorder="1" applyAlignment="1">
      <alignment horizontal="right"/>
    </xf>
    <xf numFmtId="4" fontId="5" fillId="0" borderId="42" xfId="0" applyNumberFormat="1" applyFont="1" applyBorder="1" applyAlignment="1">
      <alignment horizontal="right"/>
    </xf>
    <xf numFmtId="4" fontId="5" fillId="0" borderId="43" xfId="0" applyNumberFormat="1" applyFont="1" applyBorder="1" applyAlignment="1">
      <alignment horizontal="right"/>
    </xf>
    <xf numFmtId="4" fontId="9" fillId="0" borderId="26" xfId="0" applyNumberFormat="1" applyFont="1" applyBorder="1"/>
    <xf numFmtId="4" fontId="4" fillId="0" borderId="26" xfId="0" applyNumberFormat="1" applyFont="1" applyFill="1" applyBorder="1"/>
    <xf numFmtId="4" fontId="4" fillId="0" borderId="41" xfId="0" applyNumberFormat="1" applyFont="1" applyBorder="1" applyAlignment="1">
      <alignment horizontal="right"/>
    </xf>
    <xf numFmtId="4" fontId="4" fillId="0" borderId="42" xfId="0" applyNumberFormat="1" applyFont="1" applyBorder="1" applyAlignment="1">
      <alignment horizontal="right"/>
    </xf>
    <xf numFmtId="4" fontId="4" fillId="0" borderId="43" xfId="0" applyNumberFormat="1" applyFont="1" applyBorder="1" applyAlignment="1">
      <alignment horizontal="right"/>
    </xf>
    <xf numFmtId="4" fontId="8" fillId="0" borderId="41" xfId="0" applyNumberFormat="1" applyFont="1" applyBorder="1" applyAlignment="1">
      <alignment horizontal="right"/>
    </xf>
    <xf numFmtId="4" fontId="8" fillId="0" borderId="42" xfId="0" applyNumberFormat="1" applyFont="1" applyBorder="1" applyAlignment="1">
      <alignment horizontal="right"/>
    </xf>
    <xf numFmtId="4" fontId="8" fillId="0" borderId="43" xfId="0" applyNumberFormat="1" applyFont="1" applyBorder="1" applyAlignment="1">
      <alignment horizontal="right"/>
    </xf>
    <xf numFmtId="4" fontId="8" fillId="0" borderId="21" xfId="0" applyNumberFormat="1" applyFont="1" applyFill="1" applyBorder="1"/>
    <xf numFmtId="4" fontId="8" fillId="0" borderId="30" xfId="0" applyNumberFormat="1" applyFont="1" applyBorder="1" applyAlignment="1">
      <alignment horizontal="right"/>
    </xf>
    <xf numFmtId="4" fontId="8" fillId="0" borderId="33" xfId="0" applyNumberFormat="1" applyFont="1" applyBorder="1" applyAlignment="1">
      <alignment horizontal="right"/>
    </xf>
    <xf numFmtId="4" fontId="8" fillId="0" borderId="32" xfId="0" applyNumberFormat="1" applyFont="1" applyBorder="1" applyAlignment="1">
      <alignment horizontal="right"/>
    </xf>
    <xf numFmtId="4" fontId="5" fillId="0" borderId="2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zoomScale="80" zoomScaleNormal="80" workbookViewId="0">
      <pane xSplit="4" ySplit="4" topLeftCell="G10" activePane="bottomRight" state="frozen"/>
      <selection pane="topRight" activeCell="E1" sqref="E1"/>
      <selection pane="bottomLeft" activeCell="A5" sqref="A5"/>
      <selection pane="bottomRight" activeCell="K33" sqref="K33:P59"/>
    </sheetView>
  </sheetViews>
  <sheetFormatPr defaultRowHeight="14.4"/>
  <cols>
    <col min="1" max="1" width="35.44140625" customWidth="1"/>
    <col min="2" max="2" width="11.109375" customWidth="1"/>
    <col min="3" max="3" width="10.88671875" customWidth="1"/>
    <col min="4" max="5" width="11" customWidth="1"/>
    <col min="6" max="6" width="10.88671875" customWidth="1"/>
    <col min="7" max="7" width="11.109375" customWidth="1"/>
    <col min="8" max="8" width="10.88671875" customWidth="1"/>
    <col min="9" max="9" width="11.109375" customWidth="1"/>
    <col min="10" max="11" width="10.5546875" customWidth="1"/>
    <col min="12" max="12" width="10.33203125" customWidth="1"/>
    <col min="13" max="13" width="10.5546875" customWidth="1"/>
    <col min="14" max="14" width="12.33203125" customWidth="1"/>
    <col min="15" max="15" width="12.6640625" customWidth="1"/>
    <col min="16" max="16" width="12.109375" customWidth="1"/>
  </cols>
  <sheetData>
    <row r="1" spans="1:16" ht="17.25" customHeight="1">
      <c r="A1" s="79" t="s">
        <v>68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15" customHeight="1" thickBot="1">
      <c r="O2" s="1" t="s">
        <v>19</v>
      </c>
    </row>
    <row r="3" spans="1:16" ht="28.5" customHeight="1" thickBot="1">
      <c r="A3" s="80" t="s">
        <v>3</v>
      </c>
      <c r="B3" s="82" t="s">
        <v>62</v>
      </c>
      <c r="C3" s="83"/>
      <c r="D3" s="84"/>
      <c r="E3" s="85" t="s">
        <v>61</v>
      </c>
      <c r="F3" s="86"/>
      <c r="G3" s="87"/>
      <c r="H3" s="85" t="s">
        <v>63</v>
      </c>
      <c r="I3" s="86"/>
      <c r="J3" s="87"/>
      <c r="K3" s="85" t="s">
        <v>64</v>
      </c>
      <c r="L3" s="86"/>
      <c r="M3" s="88"/>
      <c r="N3" s="75" t="s">
        <v>65</v>
      </c>
      <c r="O3" s="77" t="s">
        <v>66</v>
      </c>
      <c r="P3" s="73" t="s">
        <v>67</v>
      </c>
    </row>
    <row r="4" spans="1:16" ht="92.25" customHeight="1" thickBot="1">
      <c r="A4" s="81"/>
      <c r="B4" s="8" t="s">
        <v>18</v>
      </c>
      <c r="C4" s="9" t="s">
        <v>24</v>
      </c>
      <c r="D4" s="10" t="s">
        <v>22</v>
      </c>
      <c r="E4" s="5" t="s">
        <v>18</v>
      </c>
      <c r="F4" s="6" t="s">
        <v>24</v>
      </c>
      <c r="G4" s="7" t="s">
        <v>22</v>
      </c>
      <c r="H4" s="5" t="s">
        <v>18</v>
      </c>
      <c r="I4" s="6" t="s">
        <v>24</v>
      </c>
      <c r="J4" s="7" t="s">
        <v>22</v>
      </c>
      <c r="K4" s="5" t="s">
        <v>20</v>
      </c>
      <c r="L4" s="6" t="s">
        <v>25</v>
      </c>
      <c r="M4" s="7" t="s">
        <v>23</v>
      </c>
      <c r="N4" s="76"/>
      <c r="O4" s="78"/>
      <c r="P4" s="74"/>
    </row>
    <row r="5" spans="1:16" ht="27" customHeight="1">
      <c r="A5" s="3" t="s">
        <v>0</v>
      </c>
      <c r="B5" s="30">
        <f>SUM(B6:B23)</f>
        <v>10876.599999999999</v>
      </c>
      <c r="C5" s="32">
        <f>SUM(C6:C23)</f>
        <v>5883.5</v>
      </c>
      <c r="D5" s="32">
        <f>SUM(D6:D23)</f>
        <v>4993.1000000000004</v>
      </c>
      <c r="E5" s="22">
        <f t="shared" ref="E5:J5" si="0">SUM(E6:E23)</f>
        <v>51017.299999999996</v>
      </c>
      <c r="F5" s="25">
        <f t="shared" si="0"/>
        <v>33456.5</v>
      </c>
      <c r="G5" s="25">
        <f t="shared" si="0"/>
        <v>17560.800000000003</v>
      </c>
      <c r="H5" s="22">
        <f t="shared" si="0"/>
        <v>10863.1</v>
      </c>
      <c r="I5" s="25">
        <f t="shared" si="0"/>
        <v>6565.6</v>
      </c>
      <c r="J5" s="25">
        <f t="shared" si="0"/>
        <v>4297.5000000000009</v>
      </c>
      <c r="K5" s="30">
        <f t="shared" ref="K5:M6" si="1">ROUND(H5/E5%,1)</f>
        <v>21.3</v>
      </c>
      <c r="L5" s="31">
        <f t="shared" si="1"/>
        <v>19.600000000000001</v>
      </c>
      <c r="M5" s="31">
        <f t="shared" si="1"/>
        <v>24.5</v>
      </c>
      <c r="N5" s="30">
        <f>ROUND(H5/B5%,1)</f>
        <v>99.9</v>
      </c>
      <c r="O5" s="31">
        <f>ROUND(I5/C5%,1)</f>
        <v>111.6</v>
      </c>
      <c r="P5" s="32">
        <f>ROUND(J5/D5%,1)</f>
        <v>86.1</v>
      </c>
    </row>
    <row r="6" spans="1:16" ht="15.75" customHeight="1">
      <c r="A6" s="4" t="s">
        <v>1</v>
      </c>
      <c r="B6" s="23">
        <v>5873.6</v>
      </c>
      <c r="C6" s="19">
        <v>4427.1000000000004</v>
      </c>
      <c r="D6" s="27">
        <v>1446.5</v>
      </c>
      <c r="E6" s="23">
        <v>35112.9</v>
      </c>
      <c r="F6" s="19">
        <v>26472</v>
      </c>
      <c r="G6" s="27">
        <v>8640.9</v>
      </c>
      <c r="H6" s="23">
        <v>6359.1</v>
      </c>
      <c r="I6" s="19">
        <v>4793.6000000000004</v>
      </c>
      <c r="J6" s="20">
        <v>1565.5</v>
      </c>
      <c r="K6" s="23">
        <f t="shared" si="1"/>
        <v>18.100000000000001</v>
      </c>
      <c r="L6" s="27">
        <f t="shared" si="1"/>
        <v>18.100000000000001</v>
      </c>
      <c r="M6" s="27">
        <f t="shared" si="1"/>
        <v>18.100000000000001</v>
      </c>
      <c r="N6" s="23">
        <f t="shared" ref="N6:P32" si="2">ROUND(H6/B6%,1)</f>
        <v>108.3</v>
      </c>
      <c r="O6" s="27">
        <f t="shared" ref="O6:P24" si="3">ROUND(I6/C6%,1)</f>
        <v>108.3</v>
      </c>
      <c r="P6" s="20">
        <f t="shared" si="3"/>
        <v>108.2</v>
      </c>
    </row>
    <row r="7" spans="1:16" ht="31.5" customHeight="1">
      <c r="A7" s="4" t="s">
        <v>2</v>
      </c>
      <c r="B7" s="23">
        <v>1431</v>
      </c>
      <c r="C7" s="19">
        <v>0</v>
      </c>
      <c r="D7" s="27">
        <v>1431</v>
      </c>
      <c r="E7" s="23">
        <v>4475</v>
      </c>
      <c r="F7" s="19">
        <v>684.7</v>
      </c>
      <c r="G7" s="27">
        <v>3790.3</v>
      </c>
      <c r="H7" s="23">
        <v>1388.1</v>
      </c>
      <c r="I7" s="19">
        <v>212.4</v>
      </c>
      <c r="J7" s="20">
        <v>1175.7</v>
      </c>
      <c r="K7" s="23">
        <f t="shared" ref="K7:M32" si="4">ROUND(H7/E7%,1)</f>
        <v>31</v>
      </c>
      <c r="L7" s="27">
        <f t="shared" ref="L7:M24" si="5">ROUND(I7/F7%,1)</f>
        <v>31</v>
      </c>
      <c r="M7" s="27">
        <f t="shared" si="5"/>
        <v>31</v>
      </c>
      <c r="N7" s="23">
        <f t="shared" si="2"/>
        <v>97</v>
      </c>
      <c r="O7" s="27" t="e">
        <f t="shared" si="3"/>
        <v>#DIV/0!</v>
      </c>
      <c r="P7" s="20">
        <f t="shared" si="3"/>
        <v>82.2</v>
      </c>
    </row>
    <row r="8" spans="1:16" ht="29.25" customHeight="1">
      <c r="A8" s="4" t="s">
        <v>4</v>
      </c>
      <c r="B8" s="23">
        <v>1067.5</v>
      </c>
      <c r="C8" s="19">
        <v>1067.5</v>
      </c>
      <c r="D8" s="27">
        <v>0</v>
      </c>
      <c r="E8" s="23">
        <v>3417</v>
      </c>
      <c r="F8" s="19">
        <v>3417</v>
      </c>
      <c r="G8" s="27">
        <v>0</v>
      </c>
      <c r="H8" s="23">
        <v>868.8</v>
      </c>
      <c r="I8" s="19">
        <v>868.8</v>
      </c>
      <c r="J8" s="20">
        <v>0</v>
      </c>
      <c r="K8" s="23">
        <f t="shared" si="4"/>
        <v>25.4</v>
      </c>
      <c r="L8" s="27">
        <f t="shared" si="5"/>
        <v>25.4</v>
      </c>
      <c r="M8" s="27" t="e">
        <f t="shared" si="5"/>
        <v>#DIV/0!</v>
      </c>
      <c r="N8" s="23">
        <f t="shared" si="2"/>
        <v>81.400000000000006</v>
      </c>
      <c r="O8" s="27">
        <f t="shared" si="3"/>
        <v>81.400000000000006</v>
      </c>
      <c r="P8" s="20">
        <v>0</v>
      </c>
    </row>
    <row r="9" spans="1:16" ht="17.25" customHeight="1">
      <c r="A9" s="4" t="s">
        <v>5</v>
      </c>
      <c r="B9" s="23">
        <v>0.5</v>
      </c>
      <c r="C9" s="19">
        <v>0.2</v>
      </c>
      <c r="D9" s="27">
        <v>0.3</v>
      </c>
      <c r="E9" s="23">
        <v>0</v>
      </c>
      <c r="F9" s="19">
        <v>0</v>
      </c>
      <c r="G9" s="27">
        <v>0</v>
      </c>
      <c r="H9" s="23">
        <v>0</v>
      </c>
      <c r="I9" s="19">
        <v>0</v>
      </c>
      <c r="J9" s="20">
        <v>0</v>
      </c>
      <c r="K9" s="23" t="e">
        <f t="shared" si="4"/>
        <v>#DIV/0!</v>
      </c>
      <c r="L9" s="27" t="e">
        <f t="shared" si="5"/>
        <v>#DIV/0!</v>
      </c>
      <c r="M9" s="27" t="e">
        <f t="shared" si="5"/>
        <v>#DIV/0!</v>
      </c>
      <c r="N9" s="23">
        <f t="shared" si="2"/>
        <v>0</v>
      </c>
      <c r="O9" s="27">
        <f t="shared" si="3"/>
        <v>0</v>
      </c>
      <c r="P9" s="20">
        <f t="shared" si="3"/>
        <v>0</v>
      </c>
    </row>
    <row r="10" spans="1:16" ht="29.25" customHeight="1">
      <c r="A10" s="4" t="s">
        <v>6</v>
      </c>
      <c r="B10" s="23">
        <v>25</v>
      </c>
      <c r="C10" s="19">
        <v>25</v>
      </c>
      <c r="D10" s="27">
        <v>0</v>
      </c>
      <c r="E10" s="23">
        <v>65</v>
      </c>
      <c r="F10" s="19">
        <v>65</v>
      </c>
      <c r="G10" s="27">
        <v>0</v>
      </c>
      <c r="H10" s="23">
        <v>27.3</v>
      </c>
      <c r="I10" s="19">
        <v>27.3</v>
      </c>
      <c r="J10" s="20">
        <v>0</v>
      </c>
      <c r="K10" s="23">
        <f t="shared" si="4"/>
        <v>42</v>
      </c>
      <c r="L10" s="27">
        <f t="shared" si="5"/>
        <v>42</v>
      </c>
      <c r="M10" s="27" t="e">
        <f t="shared" si="5"/>
        <v>#DIV/0!</v>
      </c>
      <c r="N10" s="23">
        <f t="shared" si="2"/>
        <v>109.2</v>
      </c>
      <c r="O10" s="27">
        <f t="shared" si="3"/>
        <v>109.2</v>
      </c>
      <c r="P10" s="20">
        <v>0</v>
      </c>
    </row>
    <row r="11" spans="1:16" ht="27" customHeight="1">
      <c r="A11" s="4" t="s">
        <v>7</v>
      </c>
      <c r="B11" s="23">
        <v>18.399999999999999</v>
      </c>
      <c r="C11" s="19">
        <v>0</v>
      </c>
      <c r="D11" s="27">
        <v>18.399999999999999</v>
      </c>
      <c r="E11" s="23">
        <v>395</v>
      </c>
      <c r="F11" s="19">
        <v>0</v>
      </c>
      <c r="G11" s="27">
        <v>395</v>
      </c>
      <c r="H11" s="23">
        <v>12.3</v>
      </c>
      <c r="I11" s="19">
        <v>0</v>
      </c>
      <c r="J11" s="20">
        <v>12.3</v>
      </c>
      <c r="K11" s="23">
        <f t="shared" si="4"/>
        <v>3.1</v>
      </c>
      <c r="L11" s="27" t="e">
        <f t="shared" si="5"/>
        <v>#DIV/0!</v>
      </c>
      <c r="M11" s="27">
        <f t="shared" si="5"/>
        <v>3.1</v>
      </c>
      <c r="N11" s="23">
        <f t="shared" si="2"/>
        <v>66.8</v>
      </c>
      <c r="O11" s="27">
        <v>0</v>
      </c>
      <c r="P11" s="20">
        <f t="shared" si="3"/>
        <v>66.8</v>
      </c>
    </row>
    <row r="12" spans="1:16">
      <c r="A12" s="4" t="s">
        <v>8</v>
      </c>
      <c r="B12" s="23">
        <v>2011.4</v>
      </c>
      <c r="C12" s="19">
        <v>0</v>
      </c>
      <c r="D12" s="27">
        <v>2011.4</v>
      </c>
      <c r="E12" s="23">
        <v>4461.2</v>
      </c>
      <c r="F12" s="19">
        <v>0</v>
      </c>
      <c r="G12" s="27">
        <v>4461.2</v>
      </c>
      <c r="H12" s="23">
        <v>1503</v>
      </c>
      <c r="I12" s="19">
        <v>0</v>
      </c>
      <c r="J12" s="20">
        <v>1503</v>
      </c>
      <c r="K12" s="23">
        <f t="shared" si="4"/>
        <v>33.700000000000003</v>
      </c>
      <c r="L12" s="27" t="e">
        <f t="shared" si="5"/>
        <v>#DIV/0!</v>
      </c>
      <c r="M12" s="27">
        <f t="shared" si="5"/>
        <v>33.700000000000003</v>
      </c>
      <c r="N12" s="23">
        <f t="shared" si="2"/>
        <v>74.7</v>
      </c>
      <c r="O12" s="27">
        <v>0</v>
      </c>
      <c r="P12" s="20">
        <f t="shared" si="3"/>
        <v>74.7</v>
      </c>
    </row>
    <row r="13" spans="1:16" ht="25.5" customHeight="1">
      <c r="A13" s="4" t="s">
        <v>9</v>
      </c>
      <c r="B13" s="23">
        <v>9</v>
      </c>
      <c r="C13" s="19">
        <v>9</v>
      </c>
      <c r="D13" s="27">
        <v>0</v>
      </c>
      <c r="E13" s="23">
        <v>0</v>
      </c>
      <c r="F13" s="19">
        <v>0</v>
      </c>
      <c r="G13" s="27">
        <v>0</v>
      </c>
      <c r="H13" s="23">
        <v>28.5</v>
      </c>
      <c r="I13" s="19">
        <v>28.5</v>
      </c>
      <c r="J13" s="20">
        <v>0</v>
      </c>
      <c r="K13" s="23" t="e">
        <f t="shared" si="4"/>
        <v>#DIV/0!</v>
      </c>
      <c r="L13" s="27" t="e">
        <f t="shared" si="5"/>
        <v>#DIV/0!</v>
      </c>
      <c r="M13" s="27" t="e">
        <f t="shared" si="5"/>
        <v>#DIV/0!</v>
      </c>
      <c r="N13" s="23">
        <f t="shared" si="2"/>
        <v>316.7</v>
      </c>
      <c r="O13" s="27">
        <f t="shared" si="3"/>
        <v>316.7</v>
      </c>
      <c r="P13" s="20">
        <v>0</v>
      </c>
    </row>
    <row r="14" spans="1:16">
      <c r="A14" s="4" t="s">
        <v>10</v>
      </c>
      <c r="B14" s="23">
        <v>62</v>
      </c>
      <c r="C14" s="19">
        <v>62</v>
      </c>
      <c r="D14" s="27">
        <v>0</v>
      </c>
      <c r="E14" s="23">
        <v>268</v>
      </c>
      <c r="F14" s="19">
        <v>268</v>
      </c>
      <c r="G14" s="27">
        <v>0</v>
      </c>
      <c r="H14" s="23">
        <v>138.19999999999999</v>
      </c>
      <c r="I14" s="19">
        <v>138.19999999999999</v>
      </c>
      <c r="J14" s="20">
        <v>0</v>
      </c>
      <c r="K14" s="23">
        <f t="shared" si="4"/>
        <v>51.6</v>
      </c>
      <c r="L14" s="27">
        <f t="shared" si="5"/>
        <v>51.6</v>
      </c>
      <c r="M14" s="27" t="e">
        <f t="shared" si="5"/>
        <v>#DIV/0!</v>
      </c>
      <c r="N14" s="23">
        <f t="shared" si="2"/>
        <v>222.9</v>
      </c>
      <c r="O14" s="27">
        <f t="shared" si="3"/>
        <v>222.9</v>
      </c>
      <c r="P14" s="20">
        <v>0</v>
      </c>
    </row>
    <row r="15" spans="1:16" ht="27" customHeight="1">
      <c r="A15" s="4" t="s">
        <v>21</v>
      </c>
      <c r="B15" s="23">
        <v>0.2</v>
      </c>
      <c r="C15" s="19">
        <v>0</v>
      </c>
      <c r="D15" s="27">
        <v>0.2</v>
      </c>
      <c r="E15" s="23">
        <v>80</v>
      </c>
      <c r="F15" s="19">
        <v>0</v>
      </c>
      <c r="G15" s="27">
        <v>80</v>
      </c>
      <c r="H15" s="23">
        <v>0</v>
      </c>
      <c r="I15" s="19">
        <v>0</v>
      </c>
      <c r="J15" s="20">
        <v>0</v>
      </c>
      <c r="K15" s="23">
        <f t="shared" si="4"/>
        <v>0</v>
      </c>
      <c r="L15" s="27" t="e">
        <f t="shared" si="5"/>
        <v>#DIV/0!</v>
      </c>
      <c r="M15" s="27">
        <f t="shared" si="5"/>
        <v>0</v>
      </c>
      <c r="N15" s="23">
        <f t="shared" si="2"/>
        <v>0</v>
      </c>
      <c r="O15" s="27" t="e">
        <f t="shared" si="3"/>
        <v>#DIV/0!</v>
      </c>
      <c r="P15" s="20">
        <f t="shared" si="3"/>
        <v>0</v>
      </c>
    </row>
    <row r="16" spans="1:16">
      <c r="A16" s="4" t="s">
        <v>11</v>
      </c>
      <c r="B16" s="23">
        <v>0</v>
      </c>
      <c r="C16" s="19">
        <v>0</v>
      </c>
      <c r="D16" s="27">
        <v>0</v>
      </c>
      <c r="E16" s="23">
        <v>7.8</v>
      </c>
      <c r="F16" s="19">
        <v>7.8</v>
      </c>
      <c r="G16" s="27">
        <v>0</v>
      </c>
      <c r="H16" s="23">
        <v>0</v>
      </c>
      <c r="I16" s="19">
        <v>0</v>
      </c>
      <c r="J16" s="20">
        <v>0</v>
      </c>
      <c r="K16" s="23">
        <f t="shared" si="4"/>
        <v>0</v>
      </c>
      <c r="L16" s="27">
        <f t="shared" si="5"/>
        <v>0</v>
      </c>
      <c r="M16" s="27" t="e">
        <f t="shared" si="5"/>
        <v>#DIV/0!</v>
      </c>
      <c r="N16" s="23" t="e">
        <f t="shared" si="2"/>
        <v>#DIV/0!</v>
      </c>
      <c r="O16" s="27" t="e">
        <f t="shared" si="3"/>
        <v>#DIV/0!</v>
      </c>
      <c r="P16" s="20" t="e">
        <f t="shared" si="3"/>
        <v>#DIV/0!</v>
      </c>
    </row>
    <row r="17" spans="1:16" ht="28.5" customHeight="1">
      <c r="A17" s="4" t="s">
        <v>12</v>
      </c>
      <c r="B17" s="23">
        <v>76.8</v>
      </c>
      <c r="C17" s="19">
        <v>38.4</v>
      </c>
      <c r="D17" s="27">
        <v>38.4</v>
      </c>
      <c r="E17" s="23">
        <v>648.1</v>
      </c>
      <c r="F17" s="19">
        <v>454.7</v>
      </c>
      <c r="G17" s="27">
        <v>193.4</v>
      </c>
      <c r="H17" s="23">
        <v>59.4</v>
      </c>
      <c r="I17" s="19">
        <v>45.1</v>
      </c>
      <c r="J17" s="20">
        <v>14.3</v>
      </c>
      <c r="K17" s="23">
        <f t="shared" si="4"/>
        <v>9.1999999999999993</v>
      </c>
      <c r="L17" s="27">
        <f t="shared" si="5"/>
        <v>9.9</v>
      </c>
      <c r="M17" s="27">
        <f t="shared" si="5"/>
        <v>7.4</v>
      </c>
      <c r="N17" s="23">
        <f t="shared" si="2"/>
        <v>77.3</v>
      </c>
      <c r="O17" s="27">
        <f t="shared" si="3"/>
        <v>117.4</v>
      </c>
      <c r="P17" s="20">
        <f t="shared" si="3"/>
        <v>37.200000000000003</v>
      </c>
    </row>
    <row r="18" spans="1:16" ht="27.75" customHeight="1">
      <c r="A18" s="4" t="s">
        <v>13</v>
      </c>
      <c r="B18" s="23">
        <v>49.5</v>
      </c>
      <c r="C18" s="19">
        <v>40.5</v>
      </c>
      <c r="D18" s="27">
        <v>9</v>
      </c>
      <c r="E18" s="23">
        <v>0</v>
      </c>
      <c r="F18" s="19">
        <v>0</v>
      </c>
      <c r="G18" s="27">
        <v>0</v>
      </c>
      <c r="H18" s="23">
        <v>83.2</v>
      </c>
      <c r="I18" s="19">
        <v>83.2</v>
      </c>
      <c r="J18" s="20">
        <v>0</v>
      </c>
      <c r="K18" s="23" t="e">
        <f t="shared" si="4"/>
        <v>#DIV/0!</v>
      </c>
      <c r="L18" s="27" t="e">
        <f t="shared" si="5"/>
        <v>#DIV/0!</v>
      </c>
      <c r="M18" s="27" t="e">
        <f t="shared" si="5"/>
        <v>#DIV/0!</v>
      </c>
      <c r="N18" s="23">
        <f t="shared" si="2"/>
        <v>168.1</v>
      </c>
      <c r="O18" s="27">
        <f t="shared" si="3"/>
        <v>205.4</v>
      </c>
      <c r="P18" s="20">
        <f t="shared" si="3"/>
        <v>0</v>
      </c>
    </row>
    <row r="19" spans="1:16" ht="28.2">
      <c r="A19" s="4" t="s">
        <v>14</v>
      </c>
      <c r="B19" s="23">
        <v>89.4</v>
      </c>
      <c r="C19" s="19">
        <v>89.4</v>
      </c>
      <c r="D19" s="27">
        <v>0</v>
      </c>
      <c r="E19" s="23">
        <v>400.7</v>
      </c>
      <c r="F19" s="19">
        <v>400.7</v>
      </c>
      <c r="G19" s="27">
        <v>0</v>
      </c>
      <c r="H19" s="23">
        <v>114.2</v>
      </c>
      <c r="I19" s="19">
        <v>114.2</v>
      </c>
      <c r="J19" s="20">
        <v>0</v>
      </c>
      <c r="K19" s="23">
        <f t="shared" si="4"/>
        <v>28.5</v>
      </c>
      <c r="L19" s="27">
        <f t="shared" si="5"/>
        <v>28.5</v>
      </c>
      <c r="M19" s="27" t="e">
        <f t="shared" si="5"/>
        <v>#DIV/0!</v>
      </c>
      <c r="N19" s="23">
        <f t="shared" si="2"/>
        <v>127.7</v>
      </c>
      <c r="O19" s="27">
        <f t="shared" si="3"/>
        <v>127.7</v>
      </c>
      <c r="P19" s="20" t="e">
        <f t="shared" si="3"/>
        <v>#DIV/0!</v>
      </c>
    </row>
    <row r="20" spans="1:16" ht="57" customHeight="1">
      <c r="A20" s="4" t="s">
        <v>33</v>
      </c>
      <c r="B20" s="23">
        <v>7.5</v>
      </c>
      <c r="C20" s="19">
        <v>4.7</v>
      </c>
      <c r="D20" s="27">
        <v>2.8</v>
      </c>
      <c r="E20" s="23">
        <v>0</v>
      </c>
      <c r="F20" s="19">
        <v>0</v>
      </c>
      <c r="G20" s="27">
        <v>0</v>
      </c>
      <c r="H20" s="23">
        <v>3.9</v>
      </c>
      <c r="I20" s="19">
        <v>3.1</v>
      </c>
      <c r="J20" s="20">
        <v>0.8</v>
      </c>
      <c r="K20" s="23" t="e">
        <f t="shared" si="4"/>
        <v>#DIV/0!</v>
      </c>
      <c r="L20" s="27" t="e">
        <f t="shared" si="5"/>
        <v>#DIV/0!</v>
      </c>
      <c r="M20" s="27" t="e">
        <f t="shared" si="5"/>
        <v>#DIV/0!</v>
      </c>
      <c r="N20" s="23">
        <f t="shared" si="2"/>
        <v>52</v>
      </c>
      <c r="O20" s="27">
        <f t="shared" si="3"/>
        <v>66</v>
      </c>
      <c r="P20" s="20">
        <f t="shared" si="3"/>
        <v>28.6</v>
      </c>
    </row>
    <row r="21" spans="1:16" ht="40.5" customHeight="1">
      <c r="A21" s="4" t="s">
        <v>15</v>
      </c>
      <c r="B21" s="23">
        <v>70.2</v>
      </c>
      <c r="C21" s="19">
        <v>35.1</v>
      </c>
      <c r="D21" s="27">
        <v>35.1</v>
      </c>
      <c r="E21" s="23">
        <v>1092.7</v>
      </c>
      <c r="F21" s="19">
        <v>1092.7</v>
      </c>
      <c r="G21" s="27">
        <v>0</v>
      </c>
      <c r="H21" s="23">
        <v>255.7</v>
      </c>
      <c r="I21" s="19">
        <v>229.9</v>
      </c>
      <c r="J21" s="20">
        <v>25.8</v>
      </c>
      <c r="K21" s="23">
        <f t="shared" si="4"/>
        <v>23.4</v>
      </c>
      <c r="L21" s="27">
        <f t="shared" si="5"/>
        <v>21</v>
      </c>
      <c r="M21" s="27" t="e">
        <f t="shared" si="5"/>
        <v>#DIV/0!</v>
      </c>
      <c r="N21" s="23">
        <f t="shared" si="2"/>
        <v>364.2</v>
      </c>
      <c r="O21" s="27">
        <f t="shared" si="3"/>
        <v>655</v>
      </c>
      <c r="P21" s="20">
        <f t="shared" si="3"/>
        <v>73.5</v>
      </c>
    </row>
    <row r="22" spans="1:16">
      <c r="A22" s="4" t="s">
        <v>16</v>
      </c>
      <c r="B22" s="23">
        <v>84.3</v>
      </c>
      <c r="C22" s="19">
        <v>84.3</v>
      </c>
      <c r="D22" s="27">
        <v>0</v>
      </c>
      <c r="E22" s="23">
        <v>593.9</v>
      </c>
      <c r="F22" s="19">
        <v>593.9</v>
      </c>
      <c r="G22" s="27">
        <v>0</v>
      </c>
      <c r="H22" s="23">
        <v>21.3</v>
      </c>
      <c r="I22" s="19">
        <v>21.3</v>
      </c>
      <c r="J22" s="20">
        <v>0</v>
      </c>
      <c r="K22" s="23">
        <f t="shared" si="4"/>
        <v>3.6</v>
      </c>
      <c r="L22" s="27">
        <f t="shared" si="5"/>
        <v>3.6</v>
      </c>
      <c r="M22" s="27" t="e">
        <f t="shared" si="5"/>
        <v>#DIV/0!</v>
      </c>
      <c r="N22" s="23">
        <f t="shared" si="2"/>
        <v>25.3</v>
      </c>
      <c r="O22" s="27">
        <f t="shared" si="3"/>
        <v>25.3</v>
      </c>
      <c r="P22" s="20" t="e">
        <f t="shared" si="3"/>
        <v>#DIV/0!</v>
      </c>
    </row>
    <row r="23" spans="1:16" ht="16.5" customHeight="1" thickBot="1">
      <c r="A23" s="11" t="s">
        <v>17</v>
      </c>
      <c r="B23" s="24">
        <v>0.3</v>
      </c>
      <c r="C23" s="26">
        <v>0.3</v>
      </c>
      <c r="D23" s="28">
        <v>0</v>
      </c>
      <c r="E23" s="24">
        <v>0</v>
      </c>
      <c r="F23" s="26">
        <v>0</v>
      </c>
      <c r="G23" s="28">
        <v>0</v>
      </c>
      <c r="H23" s="24">
        <v>0.1</v>
      </c>
      <c r="I23" s="26">
        <v>0</v>
      </c>
      <c r="J23" s="29">
        <v>0.1</v>
      </c>
      <c r="K23" s="24" t="e">
        <f t="shared" si="4"/>
        <v>#DIV/0!</v>
      </c>
      <c r="L23" s="28" t="e">
        <f t="shared" si="5"/>
        <v>#DIV/0!</v>
      </c>
      <c r="M23" s="28" t="e">
        <f t="shared" si="5"/>
        <v>#DIV/0!</v>
      </c>
      <c r="N23" s="33">
        <f t="shared" si="2"/>
        <v>33.299999999999997</v>
      </c>
      <c r="O23" s="34">
        <f t="shared" si="3"/>
        <v>0</v>
      </c>
      <c r="P23" s="35" t="e">
        <f t="shared" si="3"/>
        <v>#DIV/0!</v>
      </c>
    </row>
    <row r="24" spans="1:16" ht="33" customHeight="1" thickBot="1">
      <c r="A24" s="12" t="s">
        <v>26</v>
      </c>
      <c r="B24" s="18">
        <f>B25+B26+B27+B28+B29+B30+B31</f>
        <v>34127.199999999997</v>
      </c>
      <c r="C24" s="18">
        <f t="shared" ref="C24:D24" si="6">C25+C26+C27+C28+C29+C30+C31</f>
        <v>35774.400000000009</v>
      </c>
      <c r="D24" s="18">
        <f t="shared" si="6"/>
        <v>2802.7999999999993</v>
      </c>
      <c r="E24" s="18">
        <f>E25+E26+E27+E28+E29+E30+E31</f>
        <v>174388.6</v>
      </c>
      <c r="F24" s="51">
        <f>F25+F26+F27+F28+F29+F31</f>
        <v>168146.80000000005</v>
      </c>
      <c r="G24" s="51">
        <f>G25+G26+G27+G28+G29+G30+G31</f>
        <v>24415.399999999998</v>
      </c>
      <c r="H24" s="51">
        <f t="shared" ref="H24:J24" si="7">H25+H26+H27+H28+H29+H30+H31</f>
        <v>44389.5</v>
      </c>
      <c r="I24" s="51">
        <f t="shared" si="7"/>
        <v>44185.299999999996</v>
      </c>
      <c r="J24" s="51">
        <f t="shared" si="7"/>
        <v>4718.7</v>
      </c>
      <c r="K24" s="18">
        <f t="shared" si="4"/>
        <v>25.5</v>
      </c>
      <c r="L24" s="37">
        <f t="shared" si="5"/>
        <v>26.3</v>
      </c>
      <c r="M24" s="38">
        <f t="shared" si="5"/>
        <v>19.3</v>
      </c>
      <c r="N24" s="18">
        <f t="shared" si="2"/>
        <v>130.1</v>
      </c>
      <c r="O24" s="37">
        <f t="shared" si="3"/>
        <v>123.5</v>
      </c>
      <c r="P24" s="38">
        <f t="shared" si="3"/>
        <v>168.4</v>
      </c>
    </row>
    <row r="25" spans="1:16" ht="26.25" customHeight="1">
      <c r="A25" s="14" t="s">
        <v>27</v>
      </c>
      <c r="B25" s="56">
        <v>11517.9</v>
      </c>
      <c r="C25" s="40">
        <v>11517.9</v>
      </c>
      <c r="D25" s="41">
        <v>4235.8999999999996</v>
      </c>
      <c r="E25" s="39">
        <v>54816</v>
      </c>
      <c r="F25" s="40">
        <v>54816</v>
      </c>
      <c r="G25" s="41">
        <v>17219.099999999999</v>
      </c>
      <c r="H25" s="39">
        <v>13704</v>
      </c>
      <c r="I25" s="40">
        <v>13704</v>
      </c>
      <c r="J25" s="41">
        <v>4427.5</v>
      </c>
      <c r="K25" s="54">
        <f t="shared" si="4"/>
        <v>25</v>
      </c>
      <c r="L25" s="55">
        <f t="shared" si="4"/>
        <v>25</v>
      </c>
      <c r="M25" s="55">
        <f t="shared" si="4"/>
        <v>25.7</v>
      </c>
      <c r="N25" s="39">
        <f t="shared" si="2"/>
        <v>119</v>
      </c>
      <c r="O25" s="40">
        <f t="shared" si="2"/>
        <v>119</v>
      </c>
      <c r="P25" s="41">
        <f t="shared" si="2"/>
        <v>104.5</v>
      </c>
    </row>
    <row r="26" spans="1:16" ht="27" customHeight="1">
      <c r="A26" s="2" t="s">
        <v>28</v>
      </c>
      <c r="B26" s="57">
        <v>1584.9</v>
      </c>
      <c r="C26" s="19">
        <v>1584.9</v>
      </c>
      <c r="D26" s="20">
        <v>108</v>
      </c>
      <c r="E26" s="23">
        <v>6654</v>
      </c>
      <c r="F26" s="19">
        <v>6654</v>
      </c>
      <c r="G26" s="20">
        <v>0</v>
      </c>
      <c r="H26" s="23">
        <v>1663.5</v>
      </c>
      <c r="I26" s="19">
        <v>1663.5</v>
      </c>
      <c r="J26" s="20">
        <v>0</v>
      </c>
      <c r="K26" s="24">
        <f t="shared" si="4"/>
        <v>25</v>
      </c>
      <c r="L26" s="28">
        <f t="shared" si="4"/>
        <v>25</v>
      </c>
      <c r="M26" s="28" t="e">
        <f t="shared" si="4"/>
        <v>#DIV/0!</v>
      </c>
      <c r="N26" s="23">
        <f t="shared" si="2"/>
        <v>105</v>
      </c>
      <c r="O26" s="19">
        <f t="shared" si="2"/>
        <v>105</v>
      </c>
      <c r="P26" s="20">
        <f t="shared" si="2"/>
        <v>0</v>
      </c>
    </row>
    <row r="27" spans="1:16">
      <c r="A27" s="15" t="s">
        <v>29</v>
      </c>
      <c r="B27" s="58">
        <v>4260.2</v>
      </c>
      <c r="C27" s="43">
        <v>3965.2</v>
      </c>
      <c r="D27" s="44">
        <v>361.4</v>
      </c>
      <c r="E27" s="42">
        <v>18384.400000000001</v>
      </c>
      <c r="F27" s="43">
        <v>18358.3</v>
      </c>
      <c r="G27" s="44">
        <v>26.1</v>
      </c>
      <c r="H27" s="42">
        <v>5943.5</v>
      </c>
      <c r="I27" s="43">
        <v>5943.5</v>
      </c>
      <c r="J27" s="44">
        <v>0</v>
      </c>
      <c r="K27" s="24">
        <f t="shared" si="4"/>
        <v>32.299999999999997</v>
      </c>
      <c r="L27" s="28">
        <f t="shared" si="4"/>
        <v>32.4</v>
      </c>
      <c r="M27" s="28">
        <f t="shared" si="4"/>
        <v>0</v>
      </c>
      <c r="N27" s="23">
        <f t="shared" si="2"/>
        <v>139.5</v>
      </c>
      <c r="O27" s="19">
        <f t="shared" si="2"/>
        <v>149.9</v>
      </c>
      <c r="P27" s="20">
        <f t="shared" si="2"/>
        <v>0</v>
      </c>
    </row>
    <row r="28" spans="1:16">
      <c r="A28" s="15" t="s">
        <v>30</v>
      </c>
      <c r="B28" s="59">
        <v>19881</v>
      </c>
      <c r="C28" s="46">
        <v>18824.8</v>
      </c>
      <c r="D28" s="47">
        <v>1056.2</v>
      </c>
      <c r="E28" s="45">
        <v>94542.6</v>
      </c>
      <c r="F28" s="46">
        <v>88057.1</v>
      </c>
      <c r="G28" s="47">
        <v>6485.5</v>
      </c>
      <c r="H28" s="45">
        <v>23090.3</v>
      </c>
      <c r="I28" s="52">
        <v>22799.1</v>
      </c>
      <c r="J28" s="53">
        <v>291.2</v>
      </c>
      <c r="K28" s="24">
        <f t="shared" si="4"/>
        <v>24.4</v>
      </c>
      <c r="L28" s="28">
        <f t="shared" si="4"/>
        <v>25.9</v>
      </c>
      <c r="M28" s="28">
        <f t="shared" si="4"/>
        <v>4.5</v>
      </c>
      <c r="N28" s="23">
        <f t="shared" si="2"/>
        <v>116.1</v>
      </c>
      <c r="O28" s="19">
        <f t="shared" si="2"/>
        <v>121.1</v>
      </c>
      <c r="P28" s="20">
        <f t="shared" si="2"/>
        <v>27.6</v>
      </c>
    </row>
    <row r="29" spans="1:16">
      <c r="A29" s="16" t="s">
        <v>31</v>
      </c>
      <c r="B29" s="60">
        <v>0</v>
      </c>
      <c r="C29" s="48">
        <v>39.799999999999997</v>
      </c>
      <c r="D29" s="49">
        <v>0</v>
      </c>
      <c r="E29" s="50">
        <v>3.4</v>
      </c>
      <c r="F29" s="48">
        <v>273.2</v>
      </c>
      <c r="G29" s="49">
        <v>684.7</v>
      </c>
      <c r="H29" s="50">
        <v>0</v>
      </c>
      <c r="I29" s="48">
        <v>87</v>
      </c>
      <c r="J29" s="49">
        <v>0</v>
      </c>
      <c r="K29" s="24">
        <f t="shared" si="4"/>
        <v>0</v>
      </c>
      <c r="L29" s="28">
        <f t="shared" si="4"/>
        <v>31.8</v>
      </c>
      <c r="M29" s="28">
        <f t="shared" si="4"/>
        <v>0</v>
      </c>
      <c r="N29" s="23" t="e">
        <f t="shared" si="2"/>
        <v>#DIV/0!</v>
      </c>
      <c r="O29" s="19">
        <f t="shared" si="2"/>
        <v>218.6</v>
      </c>
      <c r="P29" s="20" t="e">
        <f t="shared" si="2"/>
        <v>#DIV/0!</v>
      </c>
    </row>
    <row r="30" spans="1:16">
      <c r="A30" s="15" t="s">
        <v>35</v>
      </c>
      <c r="B30" s="60">
        <v>0</v>
      </c>
      <c r="C30" s="48">
        <v>0</v>
      </c>
      <c r="D30" s="49">
        <v>0</v>
      </c>
      <c r="E30" s="50">
        <v>0</v>
      </c>
      <c r="F30" s="48">
        <v>0</v>
      </c>
      <c r="G30" s="49">
        <v>0</v>
      </c>
      <c r="H30" s="50">
        <v>0</v>
      </c>
      <c r="I30" s="48">
        <v>0</v>
      </c>
      <c r="J30" s="49">
        <v>0</v>
      </c>
      <c r="K30" s="24" t="e">
        <f t="shared" si="4"/>
        <v>#DIV/0!</v>
      </c>
      <c r="L30" s="28" t="e">
        <f t="shared" si="4"/>
        <v>#DIV/0!</v>
      </c>
      <c r="M30" s="28" t="e">
        <f t="shared" si="4"/>
        <v>#DIV/0!</v>
      </c>
      <c r="N30" s="23" t="e">
        <f t="shared" si="2"/>
        <v>#DIV/0!</v>
      </c>
      <c r="O30" s="19" t="e">
        <f t="shared" si="2"/>
        <v>#DIV/0!</v>
      </c>
      <c r="P30" s="20" t="e">
        <f t="shared" si="2"/>
        <v>#DIV/0!</v>
      </c>
    </row>
    <row r="31" spans="1:16" ht="27.75" customHeight="1" thickBot="1">
      <c r="A31" s="17" t="s">
        <v>34</v>
      </c>
      <c r="B31" s="60">
        <v>-3116.8</v>
      </c>
      <c r="C31" s="48">
        <v>-158.19999999999999</v>
      </c>
      <c r="D31" s="49">
        <v>-2958.7</v>
      </c>
      <c r="E31" s="50">
        <v>-11.8</v>
      </c>
      <c r="F31" s="48">
        <v>-11.8</v>
      </c>
      <c r="G31" s="49">
        <v>0</v>
      </c>
      <c r="H31" s="50">
        <v>-11.8</v>
      </c>
      <c r="I31" s="48">
        <v>-11.8</v>
      </c>
      <c r="J31" s="49">
        <v>0</v>
      </c>
      <c r="K31" s="24">
        <f t="shared" si="4"/>
        <v>100</v>
      </c>
      <c r="L31" s="28">
        <f t="shared" si="4"/>
        <v>100</v>
      </c>
      <c r="M31" s="28" t="e">
        <f t="shared" si="4"/>
        <v>#DIV/0!</v>
      </c>
      <c r="N31" s="33">
        <f t="shared" si="2"/>
        <v>0.4</v>
      </c>
      <c r="O31" s="61">
        <f t="shared" si="2"/>
        <v>7.5</v>
      </c>
      <c r="P31" s="35">
        <f t="shared" si="2"/>
        <v>0</v>
      </c>
    </row>
    <row r="32" spans="1:16" ht="18" customHeight="1" thickBot="1">
      <c r="A32" s="13" t="s">
        <v>32</v>
      </c>
      <c r="B32" s="21">
        <f>B5+B24</f>
        <v>45003.799999999996</v>
      </c>
      <c r="C32" s="21">
        <f t="shared" ref="C32:D32" si="8">C5+C24</f>
        <v>41657.900000000009</v>
      </c>
      <c r="D32" s="21">
        <f t="shared" si="8"/>
        <v>7795.9</v>
      </c>
      <c r="E32" s="21">
        <f>E5+E24</f>
        <v>225405.9</v>
      </c>
      <c r="F32" s="36">
        <f>F5+F24</f>
        <v>201603.30000000005</v>
      </c>
      <c r="G32" s="36">
        <f t="shared" ref="G32:J32" si="9">G5+G24</f>
        <v>41976.2</v>
      </c>
      <c r="H32" s="36">
        <f t="shared" si="9"/>
        <v>55252.6</v>
      </c>
      <c r="I32" s="36">
        <f t="shared" si="9"/>
        <v>50750.899999999994</v>
      </c>
      <c r="J32" s="36">
        <f t="shared" si="9"/>
        <v>9016.2000000000007</v>
      </c>
      <c r="K32" s="18">
        <f t="shared" si="4"/>
        <v>24.5</v>
      </c>
      <c r="L32" s="37">
        <f t="shared" si="4"/>
        <v>25.2</v>
      </c>
      <c r="M32" s="38">
        <f t="shared" si="4"/>
        <v>21.5</v>
      </c>
      <c r="N32" s="18">
        <f t="shared" si="2"/>
        <v>122.8</v>
      </c>
      <c r="O32" s="37">
        <f t="shared" si="2"/>
        <v>121.8</v>
      </c>
      <c r="P32" s="38">
        <f t="shared" si="2"/>
        <v>115.7</v>
      </c>
    </row>
    <row r="33" spans="1:16" s="62" customFormat="1">
      <c r="A33" s="64" t="s">
        <v>36</v>
      </c>
      <c r="B33" s="48">
        <f>C33+D33</f>
        <v>7190.5</v>
      </c>
      <c r="C33" s="48">
        <v>4869.1000000000004</v>
      </c>
      <c r="D33" s="48">
        <v>2321.4</v>
      </c>
      <c r="E33" s="48">
        <f>F33+G33</f>
        <v>35870.5</v>
      </c>
      <c r="F33" s="48">
        <v>22915.5</v>
      </c>
      <c r="G33" s="48">
        <v>12955</v>
      </c>
      <c r="H33" s="48">
        <f>I33+J33</f>
        <v>7816.4000000000005</v>
      </c>
      <c r="I33" s="48">
        <v>5269.1</v>
      </c>
      <c r="J33" s="48">
        <v>2547.3000000000002</v>
      </c>
      <c r="K33" s="23">
        <f>ROUND(H33/E33%,1)</f>
        <v>21.8</v>
      </c>
      <c r="L33" s="27">
        <f t="shared" ref="L33:M34" si="10">ROUND(I33/F33%,1)</f>
        <v>23</v>
      </c>
      <c r="M33" s="27">
        <f t="shared" si="10"/>
        <v>19.7</v>
      </c>
      <c r="N33" s="23">
        <f>ROUND(H33/B33%,1)</f>
        <v>108.7</v>
      </c>
      <c r="O33" s="27">
        <f t="shared" ref="O33:P34" si="11">ROUND(I33/C33%,1)</f>
        <v>108.2</v>
      </c>
      <c r="P33" s="20">
        <f t="shared" si="11"/>
        <v>109.7</v>
      </c>
    </row>
    <row r="34" spans="1:16" s="62" customFormat="1">
      <c r="A34" s="65" t="s">
        <v>37</v>
      </c>
      <c r="B34" s="48">
        <f t="shared" ref="B34:B50" si="12">C34+D34</f>
        <v>0</v>
      </c>
      <c r="C34" s="48">
        <v>0</v>
      </c>
      <c r="D34" s="48">
        <v>0</v>
      </c>
      <c r="E34" s="48">
        <f t="shared" ref="E34:E50" si="13">F34+G34</f>
        <v>64.900000000000006</v>
      </c>
      <c r="F34" s="48">
        <v>64.2</v>
      </c>
      <c r="G34" s="48">
        <v>0.7</v>
      </c>
      <c r="H34" s="48">
        <f t="shared" ref="H34:H50" si="14">I34+J34</f>
        <v>0.4</v>
      </c>
      <c r="I34" s="48">
        <v>0.3</v>
      </c>
      <c r="J34" s="48">
        <v>0.1</v>
      </c>
      <c r="K34" s="23">
        <f t="shared" ref="K34:M50" si="15">ROUND(H34/E34%,1)</f>
        <v>0.6</v>
      </c>
      <c r="L34" s="27">
        <f t="shared" si="10"/>
        <v>0.5</v>
      </c>
      <c r="M34" s="27">
        <f t="shared" si="10"/>
        <v>14.3</v>
      </c>
      <c r="N34" s="23" t="e">
        <f t="shared" ref="N34:P50" si="16">ROUND(H34/B34%,1)</f>
        <v>#DIV/0!</v>
      </c>
      <c r="O34" s="27" t="e">
        <f t="shared" si="11"/>
        <v>#DIV/0!</v>
      </c>
      <c r="P34" s="20" t="e">
        <f t="shared" si="11"/>
        <v>#DIV/0!</v>
      </c>
    </row>
    <row r="35" spans="1:16" s="62" customFormat="1" ht="28.2">
      <c r="A35" s="65" t="s">
        <v>38</v>
      </c>
      <c r="B35" s="48">
        <f t="shared" si="12"/>
        <v>2180.6000000000004</v>
      </c>
      <c r="C35" s="48">
        <v>1487.4</v>
      </c>
      <c r="D35" s="48">
        <v>693.2</v>
      </c>
      <c r="E35" s="48">
        <f t="shared" si="13"/>
        <v>10861</v>
      </c>
      <c r="F35" s="48">
        <v>6922.8</v>
      </c>
      <c r="G35" s="48">
        <v>3938.2</v>
      </c>
      <c r="H35" s="48">
        <f t="shared" si="14"/>
        <v>2386.8000000000002</v>
      </c>
      <c r="I35" s="48">
        <v>1689.8</v>
      </c>
      <c r="J35" s="48">
        <v>697</v>
      </c>
      <c r="K35" s="23">
        <f t="shared" si="15"/>
        <v>22</v>
      </c>
      <c r="L35" s="27">
        <f t="shared" si="15"/>
        <v>24.4</v>
      </c>
      <c r="M35" s="27">
        <f t="shared" si="15"/>
        <v>17.7</v>
      </c>
      <c r="N35" s="23">
        <f t="shared" si="16"/>
        <v>109.5</v>
      </c>
      <c r="O35" s="27">
        <f t="shared" si="16"/>
        <v>113.6</v>
      </c>
      <c r="P35" s="20">
        <f t="shared" si="16"/>
        <v>100.5</v>
      </c>
    </row>
    <row r="36" spans="1:16" s="62" customFormat="1">
      <c r="A36" s="65" t="s">
        <v>39</v>
      </c>
      <c r="B36" s="48">
        <f t="shared" si="12"/>
        <v>156.6</v>
      </c>
      <c r="C36" s="48">
        <v>133</v>
      </c>
      <c r="D36" s="48">
        <v>23.6</v>
      </c>
      <c r="E36" s="48">
        <f t="shared" si="13"/>
        <v>853.4</v>
      </c>
      <c r="F36" s="48">
        <v>688.5</v>
      </c>
      <c r="G36" s="48">
        <v>164.9</v>
      </c>
      <c r="H36" s="48">
        <f t="shared" si="14"/>
        <v>153.30000000000001</v>
      </c>
      <c r="I36" s="48">
        <v>136.5</v>
      </c>
      <c r="J36" s="48">
        <v>16.8</v>
      </c>
      <c r="K36" s="23">
        <f t="shared" si="15"/>
        <v>18</v>
      </c>
      <c r="L36" s="27">
        <f t="shared" si="15"/>
        <v>19.8</v>
      </c>
      <c r="M36" s="27">
        <f t="shared" si="15"/>
        <v>10.199999999999999</v>
      </c>
      <c r="N36" s="23">
        <f t="shared" si="16"/>
        <v>97.9</v>
      </c>
      <c r="O36" s="27">
        <f t="shared" si="16"/>
        <v>102.6</v>
      </c>
      <c r="P36" s="20">
        <f t="shared" si="16"/>
        <v>71.2</v>
      </c>
    </row>
    <row r="37" spans="1:16" s="62" customFormat="1">
      <c r="A37" s="65" t="s">
        <v>40</v>
      </c>
      <c r="B37" s="48">
        <f t="shared" si="12"/>
        <v>30.599999999999998</v>
      </c>
      <c r="C37" s="48">
        <v>23.4</v>
      </c>
      <c r="D37" s="48">
        <v>7.2</v>
      </c>
      <c r="E37" s="48">
        <f t="shared" si="13"/>
        <v>117.4</v>
      </c>
      <c r="F37" s="48">
        <v>74.400000000000006</v>
      </c>
      <c r="G37" s="48">
        <v>43</v>
      </c>
      <c r="H37" s="48">
        <f t="shared" si="14"/>
        <v>46.1</v>
      </c>
      <c r="I37" s="48">
        <v>30.1</v>
      </c>
      <c r="J37" s="48">
        <v>16</v>
      </c>
      <c r="K37" s="23">
        <f t="shared" si="15"/>
        <v>39.299999999999997</v>
      </c>
      <c r="L37" s="27">
        <f t="shared" si="15"/>
        <v>40.5</v>
      </c>
      <c r="M37" s="27">
        <f t="shared" si="15"/>
        <v>37.200000000000003</v>
      </c>
      <c r="N37" s="23">
        <f t="shared" si="16"/>
        <v>150.69999999999999</v>
      </c>
      <c r="O37" s="27">
        <f t="shared" si="16"/>
        <v>128.6</v>
      </c>
      <c r="P37" s="20">
        <f t="shared" si="16"/>
        <v>222.2</v>
      </c>
    </row>
    <row r="38" spans="1:16" s="62" customFormat="1">
      <c r="A38" s="65" t="s">
        <v>41</v>
      </c>
      <c r="B38" s="48">
        <f t="shared" si="12"/>
        <v>1840.9</v>
      </c>
      <c r="C38" s="48">
        <v>540.4</v>
      </c>
      <c r="D38" s="48">
        <v>1300.5</v>
      </c>
      <c r="E38" s="48">
        <f t="shared" si="13"/>
        <v>6471.6</v>
      </c>
      <c r="F38" s="48">
        <v>1456</v>
      </c>
      <c r="G38" s="48">
        <v>5015.6000000000004</v>
      </c>
      <c r="H38" s="48">
        <f t="shared" si="14"/>
        <v>2184.3999999999996</v>
      </c>
      <c r="I38" s="48">
        <v>566.79999999999995</v>
      </c>
      <c r="J38" s="48">
        <v>1617.6</v>
      </c>
      <c r="K38" s="23">
        <f t="shared" si="15"/>
        <v>33.799999999999997</v>
      </c>
      <c r="L38" s="27">
        <f t="shared" si="15"/>
        <v>38.9</v>
      </c>
      <c r="M38" s="27">
        <f>ROUND(J38/G38%,1)</f>
        <v>32.299999999999997</v>
      </c>
      <c r="N38" s="23">
        <f t="shared" si="16"/>
        <v>118.7</v>
      </c>
      <c r="O38" s="27">
        <f>ROUND(I38/C38%,1)</f>
        <v>104.9</v>
      </c>
      <c r="P38" s="20">
        <f t="shared" si="16"/>
        <v>124.4</v>
      </c>
    </row>
    <row r="39" spans="1:16" s="62" customFormat="1" ht="28.2">
      <c r="A39" s="65" t="s">
        <v>42</v>
      </c>
      <c r="B39" s="48">
        <f t="shared" si="12"/>
        <v>0</v>
      </c>
      <c r="C39" s="48">
        <v>0</v>
      </c>
      <c r="D39" s="48">
        <v>0</v>
      </c>
      <c r="E39" s="48">
        <f t="shared" si="13"/>
        <v>0</v>
      </c>
      <c r="F39" s="48">
        <v>0</v>
      </c>
      <c r="G39" s="48">
        <v>0</v>
      </c>
      <c r="H39" s="48">
        <f t="shared" si="14"/>
        <v>0</v>
      </c>
      <c r="I39" s="48">
        <v>0</v>
      </c>
      <c r="J39" s="48">
        <v>0</v>
      </c>
      <c r="K39" s="23" t="e">
        <f t="shared" si="15"/>
        <v>#DIV/0!</v>
      </c>
      <c r="L39" s="27" t="e">
        <f t="shared" si="15"/>
        <v>#DIV/0!</v>
      </c>
      <c r="M39" s="27" t="e">
        <f t="shared" si="15"/>
        <v>#DIV/0!</v>
      </c>
      <c r="N39" s="23" t="e">
        <f t="shared" si="16"/>
        <v>#DIV/0!</v>
      </c>
      <c r="O39" s="27" t="e">
        <f t="shared" si="16"/>
        <v>#DIV/0!</v>
      </c>
      <c r="P39" s="20" t="e">
        <f t="shared" si="16"/>
        <v>#DIV/0!</v>
      </c>
    </row>
    <row r="40" spans="1:16" s="62" customFormat="1" ht="28.2">
      <c r="A40" s="65" t="s">
        <v>43</v>
      </c>
      <c r="B40" s="48">
        <f t="shared" si="12"/>
        <v>498.4</v>
      </c>
      <c r="C40" s="48">
        <v>13.4</v>
      </c>
      <c r="D40" s="48">
        <v>485</v>
      </c>
      <c r="E40" s="48">
        <f t="shared" si="13"/>
        <v>10467.800000000001</v>
      </c>
      <c r="F40" s="48">
        <v>1381.6</v>
      </c>
      <c r="G40" s="48">
        <v>9086.2000000000007</v>
      </c>
      <c r="H40" s="48">
        <f t="shared" si="14"/>
        <v>545.79999999999995</v>
      </c>
      <c r="I40" s="48">
        <v>38.9</v>
      </c>
      <c r="J40" s="48">
        <v>506.9</v>
      </c>
      <c r="K40" s="23">
        <f t="shared" si="15"/>
        <v>5.2</v>
      </c>
      <c r="L40" s="27">
        <f t="shared" si="15"/>
        <v>2.8</v>
      </c>
      <c r="M40" s="27">
        <f t="shared" si="15"/>
        <v>5.6</v>
      </c>
      <c r="N40" s="23">
        <f t="shared" si="16"/>
        <v>109.5</v>
      </c>
      <c r="O40" s="27">
        <f t="shared" si="16"/>
        <v>290.3</v>
      </c>
      <c r="P40" s="20">
        <f t="shared" si="16"/>
        <v>104.5</v>
      </c>
    </row>
    <row r="41" spans="1:16" s="62" customFormat="1">
      <c r="A41" s="65" t="s">
        <v>44</v>
      </c>
      <c r="B41" s="48">
        <f t="shared" si="12"/>
        <v>702</v>
      </c>
      <c r="C41" s="48">
        <v>253.1</v>
      </c>
      <c r="D41" s="48">
        <v>448.9</v>
      </c>
      <c r="E41" s="48">
        <f t="shared" si="13"/>
        <v>2750.3</v>
      </c>
      <c r="F41" s="48">
        <v>1780.2</v>
      </c>
      <c r="G41" s="48">
        <v>970.1</v>
      </c>
      <c r="H41" s="48">
        <f t="shared" si="14"/>
        <v>407.5</v>
      </c>
      <c r="I41" s="48">
        <v>228.7</v>
      </c>
      <c r="J41" s="48">
        <v>178.8</v>
      </c>
      <c r="K41" s="23">
        <f t="shared" si="15"/>
        <v>14.8</v>
      </c>
      <c r="L41" s="27">
        <f t="shared" si="15"/>
        <v>12.8</v>
      </c>
      <c r="M41" s="27">
        <f t="shared" si="15"/>
        <v>18.399999999999999</v>
      </c>
      <c r="N41" s="23">
        <f t="shared" si="16"/>
        <v>58</v>
      </c>
      <c r="O41" s="27">
        <f t="shared" si="16"/>
        <v>90.4</v>
      </c>
      <c r="P41" s="20">
        <f t="shared" si="16"/>
        <v>39.799999999999997</v>
      </c>
    </row>
    <row r="42" spans="1:16" s="62" customFormat="1">
      <c r="A42" s="65" t="s">
        <v>45</v>
      </c>
      <c r="B42" s="48">
        <f t="shared" si="12"/>
        <v>0</v>
      </c>
      <c r="C42" s="48">
        <v>0</v>
      </c>
      <c r="D42" s="48">
        <v>0</v>
      </c>
      <c r="E42" s="48">
        <f t="shared" si="13"/>
        <v>7.6</v>
      </c>
      <c r="F42" s="48">
        <v>7.6</v>
      </c>
      <c r="G42" s="48">
        <v>0</v>
      </c>
      <c r="H42" s="48">
        <f t="shared" si="14"/>
        <v>0</v>
      </c>
      <c r="I42" s="48">
        <v>0</v>
      </c>
      <c r="J42" s="48">
        <v>0</v>
      </c>
      <c r="K42" s="23">
        <f t="shared" si="15"/>
        <v>0</v>
      </c>
      <c r="L42" s="27">
        <f t="shared" si="15"/>
        <v>0</v>
      </c>
      <c r="M42" s="27" t="e">
        <f t="shared" si="15"/>
        <v>#DIV/0!</v>
      </c>
      <c r="N42" s="23" t="e">
        <f t="shared" si="16"/>
        <v>#DIV/0!</v>
      </c>
      <c r="O42" s="27" t="e">
        <f t="shared" si="16"/>
        <v>#DIV/0!</v>
      </c>
      <c r="P42" s="20" t="e">
        <f t="shared" si="16"/>
        <v>#DIV/0!</v>
      </c>
    </row>
    <row r="43" spans="1:16" s="62" customFormat="1" ht="42">
      <c r="A43" s="65" t="s">
        <v>46</v>
      </c>
      <c r="B43" s="48">
        <f t="shared" si="12"/>
        <v>30078.9</v>
      </c>
      <c r="C43" s="48">
        <v>29925</v>
      </c>
      <c r="D43" s="48">
        <v>153.9</v>
      </c>
      <c r="E43" s="48">
        <f t="shared" si="13"/>
        <v>136589.70000000001</v>
      </c>
      <c r="F43" s="48">
        <v>135739.70000000001</v>
      </c>
      <c r="G43" s="48">
        <v>850</v>
      </c>
      <c r="H43" s="48">
        <f t="shared" si="14"/>
        <v>29785.899999999998</v>
      </c>
      <c r="I43" s="48">
        <v>29722.799999999999</v>
      </c>
      <c r="J43" s="48">
        <v>63.1</v>
      </c>
      <c r="K43" s="23">
        <f t="shared" si="15"/>
        <v>21.8</v>
      </c>
      <c r="L43" s="27">
        <f t="shared" si="15"/>
        <v>21.9</v>
      </c>
      <c r="M43" s="27">
        <f t="shared" si="15"/>
        <v>7.4</v>
      </c>
      <c r="N43" s="23">
        <f t="shared" si="16"/>
        <v>99</v>
      </c>
      <c r="O43" s="27">
        <f t="shared" si="16"/>
        <v>99.3</v>
      </c>
      <c r="P43" s="20">
        <f t="shared" si="16"/>
        <v>41</v>
      </c>
    </row>
    <row r="44" spans="1:16" s="62" customFormat="1" ht="55.8">
      <c r="A44" s="65" t="s">
        <v>47</v>
      </c>
      <c r="B44" s="48">
        <f t="shared" si="12"/>
        <v>56.6</v>
      </c>
      <c r="C44" s="48">
        <v>56.6</v>
      </c>
      <c r="D44" s="48">
        <v>0</v>
      </c>
      <c r="E44" s="48">
        <f t="shared" si="13"/>
        <v>716.1</v>
      </c>
      <c r="F44" s="48">
        <v>220</v>
      </c>
      <c r="G44" s="48">
        <v>496.1</v>
      </c>
      <c r="H44" s="48">
        <f t="shared" si="14"/>
        <v>136.30000000000001</v>
      </c>
      <c r="I44" s="48">
        <v>60.8</v>
      </c>
      <c r="J44" s="48">
        <v>75.5</v>
      </c>
      <c r="K44" s="23">
        <f t="shared" si="15"/>
        <v>19</v>
      </c>
      <c r="L44" s="27">
        <f t="shared" si="15"/>
        <v>27.6</v>
      </c>
      <c r="M44" s="27">
        <f t="shared" si="15"/>
        <v>15.2</v>
      </c>
      <c r="N44" s="23">
        <f t="shared" si="16"/>
        <v>240.8</v>
      </c>
      <c r="O44" s="27">
        <f t="shared" si="16"/>
        <v>107.4</v>
      </c>
      <c r="P44" s="20" t="e">
        <f t="shared" si="16"/>
        <v>#DIV/0!</v>
      </c>
    </row>
    <row r="45" spans="1:16" s="62" customFormat="1" ht="42">
      <c r="A45" s="65" t="s">
        <v>48</v>
      </c>
      <c r="B45" s="48">
        <v>0</v>
      </c>
      <c r="C45" s="48">
        <v>4410.2</v>
      </c>
      <c r="D45" s="48">
        <v>39.799999999999997</v>
      </c>
      <c r="E45" s="48">
        <v>0</v>
      </c>
      <c r="F45" s="48">
        <v>17903.8</v>
      </c>
      <c r="G45" s="48">
        <v>269.8</v>
      </c>
      <c r="H45" s="48">
        <v>0</v>
      </c>
      <c r="I45" s="48">
        <v>4427.5</v>
      </c>
      <c r="J45" s="48">
        <v>87</v>
      </c>
      <c r="K45" s="23" t="e">
        <f t="shared" si="15"/>
        <v>#DIV/0!</v>
      </c>
      <c r="L45" s="27">
        <f t="shared" si="15"/>
        <v>24.7</v>
      </c>
      <c r="M45" s="27">
        <f t="shared" si="15"/>
        <v>32.200000000000003</v>
      </c>
      <c r="N45" s="23" t="e">
        <f t="shared" si="16"/>
        <v>#DIV/0!</v>
      </c>
      <c r="O45" s="27">
        <f t="shared" si="16"/>
        <v>100.4</v>
      </c>
      <c r="P45" s="20">
        <f t="shared" si="16"/>
        <v>218.6</v>
      </c>
    </row>
    <row r="46" spans="1:16" s="62" customFormat="1" ht="28.2">
      <c r="A46" s="65" t="s">
        <v>49</v>
      </c>
      <c r="B46" s="48">
        <f t="shared" si="12"/>
        <v>1313.7</v>
      </c>
      <c r="C46" s="48">
        <v>1313.7</v>
      </c>
      <c r="D46" s="48">
        <v>0</v>
      </c>
      <c r="E46" s="48">
        <f t="shared" si="13"/>
        <v>8082.5</v>
      </c>
      <c r="F46" s="48">
        <v>8082.5</v>
      </c>
      <c r="G46" s="48">
        <v>0</v>
      </c>
      <c r="H46" s="48">
        <f t="shared" si="14"/>
        <v>2105.5</v>
      </c>
      <c r="I46" s="48">
        <v>2105.5</v>
      </c>
      <c r="J46" s="48">
        <v>0</v>
      </c>
      <c r="K46" s="23">
        <f t="shared" si="15"/>
        <v>26.1</v>
      </c>
      <c r="L46" s="27">
        <f t="shared" si="15"/>
        <v>26.1</v>
      </c>
      <c r="M46" s="27" t="e">
        <f t="shared" si="15"/>
        <v>#DIV/0!</v>
      </c>
      <c r="N46" s="23">
        <f t="shared" si="16"/>
        <v>160.30000000000001</v>
      </c>
      <c r="O46" s="27">
        <f t="shared" si="16"/>
        <v>160.30000000000001</v>
      </c>
      <c r="P46" s="20" t="e">
        <f t="shared" si="16"/>
        <v>#DIV/0!</v>
      </c>
    </row>
    <row r="47" spans="1:16" s="62" customFormat="1" ht="42">
      <c r="A47" s="65" t="s">
        <v>50</v>
      </c>
      <c r="B47" s="48">
        <f t="shared" si="12"/>
        <v>485.29999999999995</v>
      </c>
      <c r="C47" s="48">
        <v>420.9</v>
      </c>
      <c r="D47" s="48">
        <v>64.400000000000006</v>
      </c>
      <c r="E47" s="48">
        <f t="shared" si="13"/>
        <v>1933</v>
      </c>
      <c r="F47" s="48">
        <v>1700</v>
      </c>
      <c r="G47" s="48">
        <v>233</v>
      </c>
      <c r="H47" s="48">
        <f t="shared" si="14"/>
        <v>655.29999999999995</v>
      </c>
      <c r="I47" s="48">
        <v>594.79999999999995</v>
      </c>
      <c r="J47" s="48">
        <v>60.5</v>
      </c>
      <c r="K47" s="23">
        <f t="shared" si="15"/>
        <v>33.9</v>
      </c>
      <c r="L47" s="27">
        <f t="shared" si="15"/>
        <v>35</v>
      </c>
      <c r="M47" s="27">
        <f t="shared" si="15"/>
        <v>26</v>
      </c>
      <c r="N47" s="23">
        <f t="shared" si="16"/>
        <v>135</v>
      </c>
      <c r="O47" s="27">
        <f t="shared" si="16"/>
        <v>141.30000000000001</v>
      </c>
      <c r="P47" s="20">
        <f t="shared" si="16"/>
        <v>93.9</v>
      </c>
    </row>
    <row r="48" spans="1:16" s="62" customFormat="1">
      <c r="A48" s="65" t="s">
        <v>51</v>
      </c>
      <c r="B48" s="48">
        <f t="shared" si="12"/>
        <v>496.4</v>
      </c>
      <c r="C48" s="48">
        <v>371.9</v>
      </c>
      <c r="D48" s="48">
        <v>124.5</v>
      </c>
      <c r="E48" s="48">
        <f t="shared" si="13"/>
        <v>5431.1</v>
      </c>
      <c r="F48" s="48">
        <v>4710.6000000000004</v>
      </c>
      <c r="G48" s="48">
        <v>720.5</v>
      </c>
      <c r="H48" s="48">
        <f t="shared" si="14"/>
        <v>395.2</v>
      </c>
      <c r="I48" s="48">
        <v>158.6</v>
      </c>
      <c r="J48" s="48">
        <v>236.6</v>
      </c>
      <c r="K48" s="23">
        <f t="shared" si="15"/>
        <v>7.3</v>
      </c>
      <c r="L48" s="27">
        <f t="shared" si="15"/>
        <v>3.4</v>
      </c>
      <c r="M48" s="27">
        <f t="shared" si="15"/>
        <v>32.799999999999997</v>
      </c>
      <c r="N48" s="23">
        <f t="shared" si="16"/>
        <v>79.599999999999994</v>
      </c>
      <c r="O48" s="27">
        <f t="shared" si="16"/>
        <v>42.6</v>
      </c>
      <c r="P48" s="20">
        <f t="shared" si="16"/>
        <v>190</v>
      </c>
    </row>
    <row r="49" spans="1:16" s="62" customFormat="1" ht="28.2">
      <c r="A49" s="65" t="s">
        <v>52</v>
      </c>
      <c r="B49" s="48">
        <f t="shared" si="12"/>
        <v>1035.9000000000001</v>
      </c>
      <c r="C49" s="48">
        <v>39</v>
      </c>
      <c r="D49" s="48">
        <v>996.9</v>
      </c>
      <c r="E49" s="48">
        <f t="shared" si="13"/>
        <v>9392.0999999999985</v>
      </c>
      <c r="F49" s="48">
        <v>3463.2</v>
      </c>
      <c r="G49" s="48">
        <v>5928.9</v>
      </c>
      <c r="H49" s="48">
        <f t="shared" si="14"/>
        <v>3.2</v>
      </c>
      <c r="I49" s="48">
        <v>3.2</v>
      </c>
      <c r="J49" s="48">
        <v>0</v>
      </c>
      <c r="K49" s="23">
        <f t="shared" si="15"/>
        <v>0</v>
      </c>
      <c r="L49" s="27">
        <f t="shared" si="15"/>
        <v>0.1</v>
      </c>
      <c r="M49" s="27">
        <f t="shared" si="15"/>
        <v>0</v>
      </c>
      <c r="N49" s="23">
        <f t="shared" si="16"/>
        <v>0.3</v>
      </c>
      <c r="O49" s="27">
        <f t="shared" si="16"/>
        <v>8.1999999999999993</v>
      </c>
      <c r="P49" s="20">
        <f t="shared" si="16"/>
        <v>0</v>
      </c>
    </row>
    <row r="50" spans="1:16" s="62" customFormat="1" ht="28.8" thickBot="1">
      <c r="A50" s="65" t="s">
        <v>53</v>
      </c>
      <c r="B50" s="48">
        <f t="shared" si="12"/>
        <v>669.09999999999991</v>
      </c>
      <c r="C50" s="48">
        <v>303.2</v>
      </c>
      <c r="D50" s="48">
        <v>365.9</v>
      </c>
      <c r="E50" s="48">
        <f t="shared" si="13"/>
        <v>3560.4</v>
      </c>
      <c r="F50" s="48">
        <v>1728.5</v>
      </c>
      <c r="G50" s="48">
        <v>1831.9</v>
      </c>
      <c r="H50" s="48">
        <f t="shared" si="14"/>
        <v>728.3</v>
      </c>
      <c r="I50" s="48">
        <v>317.8</v>
      </c>
      <c r="J50" s="48">
        <v>410.5</v>
      </c>
      <c r="K50" s="23">
        <f t="shared" si="15"/>
        <v>20.5</v>
      </c>
      <c r="L50" s="27">
        <f t="shared" si="15"/>
        <v>18.399999999999999</v>
      </c>
      <c r="M50" s="27">
        <f t="shared" si="15"/>
        <v>22.4</v>
      </c>
      <c r="N50" s="23">
        <f t="shared" si="16"/>
        <v>108.8</v>
      </c>
      <c r="O50" s="27">
        <f t="shared" si="16"/>
        <v>104.8</v>
      </c>
      <c r="P50" s="20">
        <f t="shared" si="16"/>
        <v>112.2</v>
      </c>
    </row>
    <row r="51" spans="1:16" s="62" customFormat="1" ht="18" customHeight="1" thickBot="1">
      <c r="A51" s="66" t="s">
        <v>54</v>
      </c>
      <c r="B51" s="89">
        <f>SUM(B33:B50)</f>
        <v>46735.5</v>
      </c>
      <c r="C51" s="89">
        <f>SUM(C33:C50)</f>
        <v>44160.299999999996</v>
      </c>
      <c r="D51" s="89">
        <f>SUM(D33:D50)</f>
        <v>7025.199999999998</v>
      </c>
      <c r="E51" s="89">
        <f t="shared" ref="E51:J51" si="17">SUM(E33:E50)</f>
        <v>233169.40000000002</v>
      </c>
      <c r="F51" s="89">
        <f t="shared" si="17"/>
        <v>208839.1</v>
      </c>
      <c r="G51" s="89">
        <f t="shared" si="17"/>
        <v>42503.9</v>
      </c>
      <c r="H51" s="89">
        <f t="shared" si="17"/>
        <v>47350.400000000001</v>
      </c>
      <c r="I51" s="89">
        <f t="shared" si="17"/>
        <v>45351.200000000004</v>
      </c>
      <c r="J51" s="89">
        <f t="shared" si="17"/>
        <v>6513.7000000000007</v>
      </c>
      <c r="K51" s="94">
        <f t="shared" ref="K51:M55" si="18">ROUND(H51/E51%,1)</f>
        <v>20.3</v>
      </c>
      <c r="L51" s="95">
        <f t="shared" si="18"/>
        <v>21.7</v>
      </c>
      <c r="M51" s="96">
        <f t="shared" si="18"/>
        <v>15.3</v>
      </c>
      <c r="N51" s="94">
        <f t="shared" ref="N51:P59" si="19">ROUND(H51/B51%,1)</f>
        <v>101.3</v>
      </c>
      <c r="O51" s="95">
        <f t="shared" si="19"/>
        <v>102.7</v>
      </c>
      <c r="P51" s="96">
        <f t="shared" si="19"/>
        <v>92.7</v>
      </c>
    </row>
    <row r="52" spans="1:16" s="62" customFormat="1" ht="28.8" thickBot="1">
      <c r="A52" s="67" t="s">
        <v>55</v>
      </c>
      <c r="B52" s="90">
        <f>B32-B51</f>
        <v>-1731.7000000000044</v>
      </c>
      <c r="C52" s="90">
        <f>C32-C51</f>
        <v>-2502.3999999999869</v>
      </c>
      <c r="D52" s="90">
        <f t="shared" ref="D52" si="20">D32-D51</f>
        <v>770.70000000000164</v>
      </c>
      <c r="E52" s="90">
        <f>E32-E51</f>
        <v>-7763.5000000000291</v>
      </c>
      <c r="F52" s="90">
        <f t="shared" ref="F52:J52" si="21">F32-F51</f>
        <v>-7235.7999999999593</v>
      </c>
      <c r="G52" s="90">
        <f t="shared" si="21"/>
        <v>-527.70000000000437</v>
      </c>
      <c r="H52" s="90">
        <f t="shared" si="21"/>
        <v>7902.1999999999971</v>
      </c>
      <c r="I52" s="90">
        <f t="shared" si="21"/>
        <v>5399.6999999999898</v>
      </c>
      <c r="J52" s="90">
        <f t="shared" si="21"/>
        <v>2502.5</v>
      </c>
      <c r="K52" s="94">
        <f t="shared" si="18"/>
        <v>-101.8</v>
      </c>
      <c r="L52" s="95">
        <f t="shared" si="18"/>
        <v>-74.599999999999994</v>
      </c>
      <c r="M52" s="96">
        <f t="shared" si="18"/>
        <v>-474.2</v>
      </c>
      <c r="N52" s="94">
        <f t="shared" si="19"/>
        <v>-456.3</v>
      </c>
      <c r="O52" s="95">
        <f t="shared" si="19"/>
        <v>-215.8</v>
      </c>
      <c r="P52" s="96">
        <f t="shared" si="19"/>
        <v>324.7</v>
      </c>
    </row>
    <row r="53" spans="1:16" s="63" customFormat="1" ht="28.8" thickBot="1">
      <c r="A53" s="68" t="s">
        <v>56</v>
      </c>
      <c r="B53" s="90">
        <f>C53+D53</f>
        <v>-3312.2000000000003</v>
      </c>
      <c r="C53" s="90">
        <f>C56+C59+C54</f>
        <v>-3261.8</v>
      </c>
      <c r="D53" s="90">
        <f>D56+D59+D54</f>
        <v>-50.4</v>
      </c>
      <c r="E53" s="109">
        <f>F53+G53</f>
        <v>7763.5</v>
      </c>
      <c r="F53" s="109">
        <f>F56+F59+F54</f>
        <v>7235.8</v>
      </c>
      <c r="G53" s="109">
        <f>G56+G59+G54</f>
        <v>527.70000000000005</v>
      </c>
      <c r="H53" s="109">
        <f>I53+J53</f>
        <v>-7902.2</v>
      </c>
      <c r="I53" s="109">
        <f>I56+I59+I54</f>
        <v>-5399.7</v>
      </c>
      <c r="J53" s="109">
        <f>J56+J59+J54</f>
        <v>-2502.5</v>
      </c>
      <c r="K53" s="94">
        <f>ROUND(H53/E53%,1)</f>
        <v>-101.8</v>
      </c>
      <c r="L53" s="95">
        <f t="shared" si="18"/>
        <v>-74.599999999999994</v>
      </c>
      <c r="M53" s="96">
        <f t="shared" si="18"/>
        <v>-474.2</v>
      </c>
      <c r="N53" s="94">
        <f t="shared" si="19"/>
        <v>238.6</v>
      </c>
      <c r="O53" s="95">
        <f t="shared" si="19"/>
        <v>165.5</v>
      </c>
      <c r="P53" s="96">
        <f t="shared" si="19"/>
        <v>4965.3</v>
      </c>
    </row>
    <row r="54" spans="1:16" s="63" customFormat="1" ht="29.4" thickBot="1">
      <c r="A54" s="69" t="s">
        <v>69</v>
      </c>
      <c r="B54" s="91">
        <f>B55</f>
        <v>0</v>
      </c>
      <c r="C54" s="91">
        <f t="shared" ref="C54:J54" si="22">C55</f>
        <v>0</v>
      </c>
      <c r="D54" s="91">
        <f t="shared" si="22"/>
        <v>0</v>
      </c>
      <c r="E54" s="91">
        <f t="shared" si="22"/>
        <v>1584</v>
      </c>
      <c r="F54" s="91">
        <f t="shared" si="22"/>
        <v>1584</v>
      </c>
      <c r="G54" s="91">
        <f t="shared" si="22"/>
        <v>0</v>
      </c>
      <c r="H54" s="93">
        <f t="shared" si="22"/>
        <v>0</v>
      </c>
      <c r="I54" s="93">
        <f t="shared" si="22"/>
        <v>0</v>
      </c>
      <c r="J54" s="93">
        <f t="shared" si="22"/>
        <v>0</v>
      </c>
      <c r="K54" s="94">
        <f>ROUND(H54/E54%,1)</f>
        <v>0</v>
      </c>
      <c r="L54" s="95">
        <f t="shared" si="18"/>
        <v>0</v>
      </c>
      <c r="M54" s="96" t="e">
        <f t="shared" si="18"/>
        <v>#DIV/0!</v>
      </c>
      <c r="N54" s="94" t="e">
        <f t="shared" si="19"/>
        <v>#DIV/0!</v>
      </c>
      <c r="O54" s="95" t="e">
        <f t="shared" si="19"/>
        <v>#DIV/0!</v>
      </c>
      <c r="P54" s="96" t="e">
        <f t="shared" si="19"/>
        <v>#DIV/0!</v>
      </c>
    </row>
    <row r="55" spans="1:16" s="63" customFormat="1" ht="28.8" thickBot="1">
      <c r="A55" s="70" t="s">
        <v>70</v>
      </c>
      <c r="B55" s="48">
        <v>0</v>
      </c>
      <c r="C55" s="48">
        <v>0</v>
      </c>
      <c r="D55" s="48">
        <v>0</v>
      </c>
      <c r="E55" s="97">
        <f>F55+G55</f>
        <v>1584</v>
      </c>
      <c r="F55" s="48">
        <v>1584</v>
      </c>
      <c r="G55" s="48">
        <v>0</v>
      </c>
      <c r="H55" s="98"/>
      <c r="I55" s="98"/>
      <c r="J55" s="98"/>
      <c r="K55" s="99">
        <f>ROUND(H55/E55%,1)</f>
        <v>0</v>
      </c>
      <c r="L55" s="100">
        <f t="shared" si="18"/>
        <v>0</v>
      </c>
      <c r="M55" s="101" t="e">
        <f t="shared" si="18"/>
        <v>#DIV/0!</v>
      </c>
      <c r="N55" s="99" t="e">
        <f t="shared" si="19"/>
        <v>#DIV/0!</v>
      </c>
      <c r="O55" s="100" t="e">
        <f t="shared" si="19"/>
        <v>#DIV/0!</v>
      </c>
      <c r="P55" s="101" t="e">
        <f t="shared" si="19"/>
        <v>#DIV/0!</v>
      </c>
    </row>
    <row r="56" spans="1:16" s="62" customFormat="1" ht="32.4" customHeight="1" thickBot="1">
      <c r="A56" s="69" t="s">
        <v>57</v>
      </c>
      <c r="B56" s="91">
        <f>B57+B58</f>
        <v>0</v>
      </c>
      <c r="C56" s="91">
        <f t="shared" ref="C56:D56" si="23">C57+C58</f>
        <v>0</v>
      </c>
      <c r="D56" s="91">
        <f t="shared" si="23"/>
        <v>0</v>
      </c>
      <c r="E56" s="93">
        <f>E57+E58</f>
        <v>2835</v>
      </c>
      <c r="F56" s="93">
        <f t="shared" ref="F56:G56" si="24">F57+F58</f>
        <v>2835</v>
      </c>
      <c r="G56" s="93">
        <f t="shared" si="24"/>
        <v>0</v>
      </c>
      <c r="H56" s="93">
        <f>H57+H58</f>
        <v>0</v>
      </c>
      <c r="I56" s="93">
        <f t="shared" ref="I56:J56" si="25">I57+I58</f>
        <v>0</v>
      </c>
      <c r="J56" s="93">
        <f t="shared" si="25"/>
        <v>0</v>
      </c>
      <c r="K56" s="102">
        <f t="shared" ref="K56:M59" si="26">ROUND(H56/E56%,1)</f>
        <v>0</v>
      </c>
      <c r="L56" s="103">
        <f t="shared" si="26"/>
        <v>0</v>
      </c>
      <c r="M56" s="104" t="e">
        <f t="shared" si="26"/>
        <v>#DIV/0!</v>
      </c>
      <c r="N56" s="102" t="e">
        <f t="shared" si="19"/>
        <v>#DIV/0!</v>
      </c>
      <c r="O56" s="103" t="e">
        <f t="shared" si="19"/>
        <v>#DIV/0!</v>
      </c>
      <c r="P56" s="104" t="e">
        <f t="shared" si="19"/>
        <v>#DIV/0!</v>
      </c>
    </row>
    <row r="57" spans="1:16" s="62" customFormat="1" ht="42.6" thickBot="1">
      <c r="A57" s="70" t="s">
        <v>58</v>
      </c>
      <c r="B57" s="48">
        <v>0</v>
      </c>
      <c r="C57" s="48">
        <v>0</v>
      </c>
      <c r="D57" s="48">
        <v>0</v>
      </c>
      <c r="E57" s="98">
        <v>3219.6</v>
      </c>
      <c r="F57" s="98">
        <v>3219.6</v>
      </c>
      <c r="G57" s="98">
        <v>0</v>
      </c>
      <c r="H57" s="98">
        <v>0</v>
      </c>
      <c r="I57" s="98">
        <v>0</v>
      </c>
      <c r="J57" s="98">
        <v>0</v>
      </c>
      <c r="K57" s="99">
        <f t="shared" si="26"/>
        <v>0</v>
      </c>
      <c r="L57" s="100">
        <f t="shared" si="26"/>
        <v>0</v>
      </c>
      <c r="M57" s="101" t="e">
        <f t="shared" si="26"/>
        <v>#DIV/0!</v>
      </c>
      <c r="N57" s="99" t="e">
        <f t="shared" si="19"/>
        <v>#DIV/0!</v>
      </c>
      <c r="O57" s="100" t="e">
        <f t="shared" si="19"/>
        <v>#DIV/0!</v>
      </c>
      <c r="P57" s="101" t="e">
        <f t="shared" si="19"/>
        <v>#DIV/0!</v>
      </c>
    </row>
    <row r="58" spans="1:16" s="62" customFormat="1" ht="42.6" thickBot="1">
      <c r="A58" s="71" t="s">
        <v>59</v>
      </c>
      <c r="B58" s="48">
        <v>0</v>
      </c>
      <c r="C58" s="48">
        <v>0</v>
      </c>
      <c r="D58" s="48">
        <v>0</v>
      </c>
      <c r="E58" s="98">
        <v>-384.6</v>
      </c>
      <c r="F58" s="98">
        <v>-384.6</v>
      </c>
      <c r="G58" s="98">
        <v>0</v>
      </c>
      <c r="H58" s="98">
        <v>0</v>
      </c>
      <c r="I58" s="98">
        <v>0</v>
      </c>
      <c r="J58" s="98">
        <v>0</v>
      </c>
      <c r="K58" s="99">
        <f t="shared" si="26"/>
        <v>0</v>
      </c>
      <c r="L58" s="100">
        <f t="shared" si="26"/>
        <v>0</v>
      </c>
      <c r="M58" s="101" t="e">
        <f t="shared" si="26"/>
        <v>#DIV/0!</v>
      </c>
      <c r="N58" s="99" t="e">
        <f t="shared" si="19"/>
        <v>#DIV/0!</v>
      </c>
      <c r="O58" s="100" t="e">
        <f t="shared" si="19"/>
        <v>#DIV/0!</v>
      </c>
      <c r="P58" s="101" t="e">
        <f t="shared" si="19"/>
        <v>#DIV/0!</v>
      </c>
    </row>
    <row r="59" spans="1:16" s="62" customFormat="1" ht="29.4" thickBot="1">
      <c r="A59" s="72" t="s">
        <v>60</v>
      </c>
      <c r="B59" s="92">
        <f>C59+D59+0.1</f>
        <v>-3312.1000000000004</v>
      </c>
      <c r="C59" s="92">
        <v>-3261.8</v>
      </c>
      <c r="D59" s="92">
        <v>-50.4</v>
      </c>
      <c r="E59" s="105">
        <v>2816.8</v>
      </c>
      <c r="F59" s="105">
        <v>2816.8</v>
      </c>
      <c r="G59" s="105">
        <v>527.70000000000005</v>
      </c>
      <c r="H59" s="105">
        <v>-7902.2</v>
      </c>
      <c r="I59" s="105">
        <v>-5399.7</v>
      </c>
      <c r="J59" s="105">
        <v>-2502.5</v>
      </c>
      <c r="K59" s="106">
        <f t="shared" si="26"/>
        <v>-280.5</v>
      </c>
      <c r="L59" s="107">
        <f t="shared" si="26"/>
        <v>-191.7</v>
      </c>
      <c r="M59" s="108">
        <f t="shared" si="26"/>
        <v>-474.2</v>
      </c>
      <c r="N59" s="106">
        <f t="shared" si="19"/>
        <v>238.6</v>
      </c>
      <c r="O59" s="107">
        <f t="shared" si="19"/>
        <v>165.5</v>
      </c>
      <c r="P59" s="108">
        <f t="shared" si="19"/>
        <v>4965.3</v>
      </c>
    </row>
  </sheetData>
  <mergeCells count="9">
    <mergeCell ref="P3:P4"/>
    <mergeCell ref="N3:N4"/>
    <mergeCell ref="O3:O4"/>
    <mergeCell ref="A1:O1"/>
    <mergeCell ref="A3:A4"/>
    <mergeCell ref="B3:D3"/>
    <mergeCell ref="E3:G3"/>
    <mergeCell ref="H3:J3"/>
    <mergeCell ref="K3:M3"/>
  </mergeCells>
  <pageMargins left="0.51181102362204722" right="0.31496062992125984" top="0.35433070866141736" bottom="0.27559055118110237" header="0.31496062992125984" footer="0.19685039370078741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bnv</cp:lastModifiedBy>
  <cp:lastPrinted>2015-01-22T15:00:47Z</cp:lastPrinted>
  <dcterms:created xsi:type="dcterms:W3CDTF">2014-03-20T09:08:08Z</dcterms:created>
  <dcterms:modified xsi:type="dcterms:W3CDTF">2015-04-08T09:23:35Z</dcterms:modified>
</cp:coreProperties>
</file>