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<sst xmlns="http://schemas.openxmlformats.org/spreadsheetml/2006/main" count="78" uniqueCount="72">
  <si>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НАЛОГОВЫЕ И НЕНАЛОГОВЫЕ ДОХОДЫ</t>
  </si>
  <si>
    <t>101 Налог на доходы физических лиц</t>
  </si>
  <si>
    <t>ПОКАЗАТЕЛИ</t>
  </si>
  <si>
    <t>105 Налог ,взимаемый с применением патентной системы</t>
  </si>
  <si>
    <t>106 Земельный налог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</si>
  <si>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</si>
  <si>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</si>
  <si>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</si>
  <si>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</si>
  <si>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112 Платежи при пользовании природными ресурсами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</si>
  <si>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</si>
  <si>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</si>
  <si>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</si>
  <si>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</si>
  <si>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тыс.руб.</t>
  </si>
  <si>
    <t>Консолидированный бюджет         %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</si>
  <si>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</si>
  <si>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</si>
  <si>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</si>
  <si>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</si>
  <si>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</si>
  <si>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</si>
  <si>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</si>
  <si>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</si>
  <si>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</si>
  <si>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</si>
  <si>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</si>
  <si>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Возврат остатков субсидий, субвенций прошлых лет</t>
  </si>
  <si>
    <t>Прочие безвозмездные поступления</t>
  </si>
  <si>
    <t>211 Заработная плата</t>
  </si>
  <si>
    <t>212 Прочие выплаты</t>
  </si>
  <si>
    <t>213 Начисления на выплаты по оплате труда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</si>
  <si>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</si>
  <si>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</si>
  <si>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</si>
  <si>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</si>
  <si>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</si>
  <si>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</si>
  <si>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>231 Обслуживание внутреннего долга</t>
  </si>
  <si>
    <t>241 Безвозмездные перечисления государственным и муниципальным организациям</t>
  </si>
  <si>
    <t>242 Безвозмездные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</si>
  <si>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</si>
  <si>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</si>
  <si>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</si>
  <si>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</si>
  <si>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</si>
  <si>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</si>
  <si>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ВСЕГО РАСХОДОВ</t>
  </si>
  <si>
    <t>Результат исполнения бюджета (дефицит/профицит)</t>
  </si>
  <si>
    <t>Источники финансирования дефицита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</si>
  <si>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</si>
  <si>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</t>
  </si>
  <si>
    <t>Погашение бюджетных кредитов от других бюджетов бюджетной системы РФ</t>
  </si>
  <si>
    <t>Изменение остатков средств на счетах</t>
  </si>
  <si>
    <t>Плановые показатели на 2015 год</t>
  </si>
  <si>
    <t>Кредиты кредитных организаций в валюте РФ</t>
  </si>
  <si>
    <t xml:space="preserve">Получение кредитов от кредитных организаций </t>
  </si>
  <si>
    <t>109 Задолженность и перерасчеты по отмененным налогам</t>
  </si>
  <si>
    <t>103 Налоги на товары (работы,услуги) - акцизы</t>
  </si>
  <si>
    <t>105 Единый налог на вмен.доход</t>
  </si>
  <si>
    <t>105 Единый сельскохоз. налог</t>
  </si>
  <si>
    <t>111 Доходы от части прибыли муници-пальных унитарных предприятий</t>
  </si>
  <si>
    <t>106 Налог на имущество физ.  лиц</t>
  </si>
  <si>
    <t>107 Налоги, сборы и регулярные пла-тежи за пользование прир.ресурсами</t>
  </si>
  <si>
    <t>113 Прочие доходы от оказания платных услуг  и компенсации затрат бюджетов</t>
  </si>
  <si>
    <t>Анализ исполнения консолидированного бюджета МО "Холм-Жирковский район" Смоленской области по состоянию на 1 августа 2015 года</t>
  </si>
  <si>
    <t>Исполнение бюджета на 01.08.2014 года</t>
  </si>
  <si>
    <t>Исполнение бюджета на 01.08.2015 года</t>
  </si>
  <si>
    <t>Исполнение плана  на 01.08.2015 года</t>
  </si>
  <si>
    <t>Темп роста консолид. бюджета исполнение на 01.08.15 к исполнению на 01.08.14, %</t>
  </si>
  <si>
    <t>Темп роста бюджета МО исполнение на 01.08.15 к исполнению на 01.08.14, %</t>
  </si>
  <si>
    <t>Темп роста бюджета  поселений исполнение на 01.08.15 к исполнению на 01.08.14,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</si>
</sst>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44" fillId="0" borderId="18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3" fillId="0" borderId="20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43" fillId="0" borderId="25" xfId="0" applyFont="1" applyFill="1" applyBorder="1" applyAlignment="1">
      <alignment horizontal="left" vertical="top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43" fillId="0" borderId="25" xfId="0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4" fontId="2" fillId="0" borderId="28" xfId="0" applyNumberFormat="1" applyFont="1" applyFill="1" applyBorder="1" applyAlignment="1">
      <alignment wrapText="1"/>
    </xf>
    <xf numFmtId="4" fontId="2" fillId="0" borderId="29" xfId="0" applyNumberFormat="1" applyFont="1" applyFill="1" applyBorder="1" applyAlignment="1">
      <alignment wrapText="1"/>
    </xf>
    <xf numFmtId="0" fontId="43" fillId="0" borderId="32" xfId="0" applyFont="1" applyFill="1" applyBorder="1" applyAlignment="1">
      <alignment vertical="top" wrapText="1"/>
    </xf>
    <xf numFmtId="4" fontId="2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43" fillId="0" borderId="35" xfId="0" applyFont="1" applyFill="1" applyBorder="1" applyAlignment="1">
      <alignment vertical="top" wrapText="1"/>
    </xf>
    <xf numFmtId="4" fontId="2" fillId="0" borderId="3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left" vertical="top" wrapText="1"/>
    </xf>
    <xf numFmtId="4" fontId="2" fillId="0" borderId="39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2" fillId="0" borderId="27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vertical="top" wrapText="1"/>
    </xf>
    <xf numFmtId="4" fontId="3" fillId="0" borderId="41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" fillId="0" borderId="27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4" fontId="5" fillId="0" borderId="16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3" fillId="0" borderId="44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3" fillId="0" borderId="46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47" xfId="0" applyNumberFormat="1" applyFont="1" applyBorder="1" applyAlignment="1">
      <alignment horizontal="right"/>
    </xf>
    <xf numFmtId="0" fontId="2" fillId="0" borderId="46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4" fontId="2" fillId="0" borderId="36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 vertical="top" wrapText="1"/>
    </xf>
    <xf numFmtId="0" fontId="43" fillId="0" borderId="37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36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3" fillId="0" borderId="50" xfId="0" applyFont="1" applyBorder="1" applyAlignment="1">
      <alignment horizontal="center" vertical="top" wrapText="1"/>
    </xf>
    <xf numFmtId="0" fontId="43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44" fillId="0" borderId="4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5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Normal="80" zoomScaleSheetLayoutView="80" zoomScalePageLayoutView="0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3" sqref="E53:G54"/>
    </sheetView>
  </sheetViews>
  <sheetFormatPr defaultColWidth="9.140625" defaultRowHeight="15"/>
  <cols>
    <col min="1" max="1" width="36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11.00390625" style="0" customWidth="1"/>
    <col min="6" max="6" width="10.8515625" style="0" customWidth="1"/>
    <col min="7" max="7" width="11.140625" style="9" customWidth="1"/>
    <col min="8" max="8" width="10.8515625" style="0" customWidth="1"/>
    <col min="9" max="9" width="11.140625" style="0" customWidth="1"/>
    <col min="10" max="10" width="10.57421875" style="9" customWidth="1"/>
    <col min="11" max="11" width="10.57421875" style="0" customWidth="1"/>
    <col min="12" max="12" width="10.28125" style="0" customWidth="1"/>
    <col min="13" max="13" width="10.57421875" style="0" customWidth="1"/>
    <col min="14" max="16" width="12.7109375" style="0" customWidth="1"/>
  </cols>
  <sheetData>
    <row r="1" spans="1:15" ht="17.2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ht="15" customHeight="1" thickBot="1">
      <c r="O2" s="1" t="s">
        <v>14</v>
      </c>
    </row>
    <row r="3" spans="1:16" ht="28.5" customHeight="1" thickBot="1">
      <c r="A3" s="104" t="s">
        <v>2</v>
      </c>
      <c r="B3" s="106" t="s">
        <v>66</v>
      </c>
      <c r="C3" s="107"/>
      <c r="D3" s="108"/>
      <c r="E3" s="109" t="s">
        <v>54</v>
      </c>
      <c r="F3" s="110"/>
      <c r="G3" s="111"/>
      <c r="H3" s="109" t="s">
        <v>67</v>
      </c>
      <c r="I3" s="110"/>
      <c r="J3" s="111"/>
      <c r="K3" s="109" t="s">
        <v>68</v>
      </c>
      <c r="L3" s="110"/>
      <c r="M3" s="112"/>
      <c r="N3" s="99" t="s">
        <v>69</v>
      </c>
      <c r="O3" s="101" t="s">
        <v>70</v>
      </c>
      <c r="P3" s="97" t="s">
        <v>71</v>
      </c>
    </row>
    <row r="4" spans="1:16" ht="89.25" customHeight="1" thickBot="1">
      <c r="A4" s="105"/>
      <c r="B4" s="5" t="s">
        <v>13</v>
      </c>
      <c r="C4" s="6" t="s">
        <v>18</v>
      </c>
      <c r="D4" s="7" t="s">
        <v>16</v>
      </c>
      <c r="E4" s="2" t="s">
        <v>13</v>
      </c>
      <c r="F4" s="3" t="s">
        <v>18</v>
      </c>
      <c r="G4" s="10" t="s">
        <v>16</v>
      </c>
      <c r="H4" s="2" t="s">
        <v>13</v>
      </c>
      <c r="I4" s="3" t="s">
        <v>18</v>
      </c>
      <c r="J4" s="10" t="s">
        <v>16</v>
      </c>
      <c r="K4" s="2" t="s">
        <v>15</v>
      </c>
      <c r="L4" s="3" t="s">
        <v>19</v>
      </c>
      <c r="M4" s="4" t="s">
        <v>17</v>
      </c>
      <c r="N4" s="100"/>
      <c r="O4" s="102"/>
      <c r="P4" s="98"/>
    </row>
    <row r="5" spans="1:16" s="8" customFormat="1" ht="27" customHeight="1">
      <c r="A5" s="88" t="s">
        <v>0</v>
      </c>
      <c r="B5" s="89">
        <f>SUM(B6:B24)</f>
        <v>28473.799999999996</v>
      </c>
      <c r="C5" s="90">
        <f>SUM(C6:C24)</f>
        <v>17098.4</v>
      </c>
      <c r="D5" s="90">
        <f>SUM(D6:D24)</f>
        <v>11375.300000000003</v>
      </c>
      <c r="E5" s="78">
        <f aca="true" t="shared" si="0" ref="E5:J5">SUM(E6:E24)</f>
        <v>51503.7</v>
      </c>
      <c r="F5" s="79">
        <f t="shared" si="0"/>
        <v>33456.5</v>
      </c>
      <c r="G5" s="79">
        <f t="shared" si="0"/>
        <v>18047.200000000004</v>
      </c>
      <c r="H5" s="78">
        <f t="shared" si="0"/>
        <v>29269.200000000004</v>
      </c>
      <c r="I5" s="79">
        <f t="shared" si="0"/>
        <v>19020.800000000003</v>
      </c>
      <c r="J5" s="79">
        <f t="shared" si="0"/>
        <v>10248.4</v>
      </c>
      <c r="K5" s="89">
        <f aca="true" t="shared" si="1" ref="K5:M6">ROUND(H5/E5%,1)</f>
        <v>56.8</v>
      </c>
      <c r="L5" s="91">
        <f t="shared" si="1"/>
        <v>56.9</v>
      </c>
      <c r="M5" s="91">
        <f t="shared" si="1"/>
        <v>56.8</v>
      </c>
      <c r="N5" s="89">
        <f>ROUND(H5/B5%,1)</f>
        <v>102.8</v>
      </c>
      <c r="O5" s="91">
        <f>ROUND(I5/C5%,1)</f>
        <v>111.2</v>
      </c>
      <c r="P5" s="90">
        <f>ROUND(J5/D5%,1)</f>
        <v>90.1</v>
      </c>
    </row>
    <row r="6" spans="1:16" s="8" customFormat="1" ht="15.75" customHeight="1">
      <c r="A6" s="92" t="s">
        <v>1</v>
      </c>
      <c r="B6" s="80">
        <v>16888.3</v>
      </c>
      <c r="C6" s="81">
        <v>12727.7</v>
      </c>
      <c r="D6" s="82">
        <v>4160.6</v>
      </c>
      <c r="E6" s="80">
        <v>35112.9</v>
      </c>
      <c r="F6" s="81">
        <v>26472</v>
      </c>
      <c r="G6" s="82">
        <v>8640.9</v>
      </c>
      <c r="H6" s="80">
        <v>18518.8</v>
      </c>
      <c r="I6" s="81">
        <v>13979</v>
      </c>
      <c r="J6" s="86">
        <v>4539.8</v>
      </c>
      <c r="K6" s="80">
        <f t="shared" si="1"/>
        <v>52.7</v>
      </c>
      <c r="L6" s="82">
        <f t="shared" si="1"/>
        <v>52.8</v>
      </c>
      <c r="M6" s="82">
        <f t="shared" si="1"/>
        <v>52.5</v>
      </c>
      <c r="N6" s="80">
        <f aca="true" t="shared" si="2" ref="N6:P33">ROUND(H6/B6%,1)</f>
        <v>109.7</v>
      </c>
      <c r="O6" s="82">
        <f aca="true" t="shared" si="3" ref="O6:P25">ROUND(I6/C6%,1)</f>
        <v>109.8</v>
      </c>
      <c r="P6" s="86">
        <f t="shared" si="3"/>
        <v>109.1</v>
      </c>
    </row>
    <row r="7" spans="1:16" s="8" customFormat="1" ht="27" customHeight="1">
      <c r="A7" s="92" t="s">
        <v>58</v>
      </c>
      <c r="B7" s="80">
        <v>3152.5</v>
      </c>
      <c r="C7" s="81">
        <v>0</v>
      </c>
      <c r="D7" s="82">
        <v>3152.5</v>
      </c>
      <c r="E7" s="80">
        <v>4475</v>
      </c>
      <c r="F7" s="81">
        <v>684.7</v>
      </c>
      <c r="G7" s="82">
        <v>3790.3</v>
      </c>
      <c r="H7" s="80">
        <v>2979.9</v>
      </c>
      <c r="I7" s="81">
        <v>456</v>
      </c>
      <c r="J7" s="86">
        <v>2523.9</v>
      </c>
      <c r="K7" s="80">
        <f aca="true" t="shared" si="4" ref="K7:M33">ROUND(H7/E7%,1)</f>
        <v>66.6</v>
      </c>
      <c r="L7" s="82">
        <f aca="true" t="shared" si="5" ref="L7:M25">ROUND(I7/F7%,1)</f>
        <v>66.6</v>
      </c>
      <c r="M7" s="82">
        <f t="shared" si="5"/>
        <v>66.6</v>
      </c>
      <c r="N7" s="80">
        <f t="shared" si="2"/>
        <v>94.5</v>
      </c>
      <c r="O7" s="82" t="e">
        <f t="shared" si="3"/>
        <v>#DIV/0!</v>
      </c>
      <c r="P7" s="86">
        <f t="shared" si="3"/>
        <v>80.1</v>
      </c>
    </row>
    <row r="8" spans="1:16" s="8" customFormat="1" ht="15" customHeight="1">
      <c r="A8" s="92" t="s">
        <v>59</v>
      </c>
      <c r="B8" s="80">
        <v>3147.1</v>
      </c>
      <c r="C8" s="81">
        <v>3147.1</v>
      </c>
      <c r="D8" s="82">
        <v>0</v>
      </c>
      <c r="E8" s="80">
        <v>3417</v>
      </c>
      <c r="F8" s="81">
        <v>3417</v>
      </c>
      <c r="G8" s="82">
        <v>0</v>
      </c>
      <c r="H8" s="80">
        <v>2861.3</v>
      </c>
      <c r="I8" s="81">
        <v>2861.3</v>
      </c>
      <c r="J8" s="86">
        <v>0</v>
      </c>
      <c r="K8" s="80">
        <f t="shared" si="4"/>
        <v>83.7</v>
      </c>
      <c r="L8" s="82">
        <f t="shared" si="5"/>
        <v>83.7</v>
      </c>
      <c r="M8" s="82">
        <v>0</v>
      </c>
      <c r="N8" s="80">
        <f t="shared" si="2"/>
        <v>90.9</v>
      </c>
      <c r="O8" s="82">
        <f t="shared" si="3"/>
        <v>90.9</v>
      </c>
      <c r="P8" s="86">
        <v>0</v>
      </c>
    </row>
    <row r="9" spans="1:16" s="8" customFormat="1" ht="15.75" customHeight="1">
      <c r="A9" s="92" t="s">
        <v>60</v>
      </c>
      <c r="B9" s="80">
        <v>0.5</v>
      </c>
      <c r="C9" s="81">
        <v>0.2</v>
      </c>
      <c r="D9" s="82">
        <v>0.3</v>
      </c>
      <c r="E9" s="80">
        <v>0</v>
      </c>
      <c r="F9" s="81">
        <v>0</v>
      </c>
      <c r="G9" s="82">
        <v>0</v>
      </c>
      <c r="H9" s="80">
        <v>102.7</v>
      </c>
      <c r="I9" s="81">
        <v>51.3</v>
      </c>
      <c r="J9" s="86">
        <v>51.4</v>
      </c>
      <c r="K9" s="80" t="e">
        <f t="shared" si="4"/>
        <v>#DIV/0!</v>
      </c>
      <c r="L9" s="82" t="e">
        <f t="shared" si="5"/>
        <v>#DIV/0!</v>
      </c>
      <c r="M9" s="82" t="e">
        <f t="shared" si="5"/>
        <v>#DIV/0!</v>
      </c>
      <c r="N9" s="80">
        <f t="shared" si="2"/>
        <v>20540</v>
      </c>
      <c r="O9" s="82">
        <f t="shared" si="3"/>
        <v>25650</v>
      </c>
      <c r="P9" s="86">
        <f t="shared" si="3"/>
        <v>17133.3</v>
      </c>
    </row>
    <row r="10" spans="1:16" s="8" customFormat="1" ht="28.5" customHeight="1">
      <c r="A10" s="92" t="s">
        <v>3</v>
      </c>
      <c r="B10" s="80">
        <v>55</v>
      </c>
      <c r="C10" s="81">
        <v>55</v>
      </c>
      <c r="D10" s="82">
        <v>0</v>
      </c>
      <c r="E10" s="80">
        <v>65</v>
      </c>
      <c r="F10" s="81">
        <v>65</v>
      </c>
      <c r="G10" s="82">
        <v>0</v>
      </c>
      <c r="H10" s="80">
        <v>51.8</v>
      </c>
      <c r="I10" s="81">
        <v>51.8</v>
      </c>
      <c r="J10" s="86">
        <v>0</v>
      </c>
      <c r="K10" s="80">
        <f t="shared" si="4"/>
        <v>79.7</v>
      </c>
      <c r="L10" s="82">
        <f t="shared" si="5"/>
        <v>79.7</v>
      </c>
      <c r="M10" s="82">
        <v>0</v>
      </c>
      <c r="N10" s="80">
        <f t="shared" si="2"/>
        <v>94.2</v>
      </c>
      <c r="O10" s="82">
        <f t="shared" si="3"/>
        <v>94.2</v>
      </c>
      <c r="P10" s="86">
        <v>0</v>
      </c>
    </row>
    <row r="11" spans="1:16" s="8" customFormat="1" ht="16.5" customHeight="1">
      <c r="A11" s="92" t="s">
        <v>62</v>
      </c>
      <c r="B11" s="80">
        <v>115.1</v>
      </c>
      <c r="C11" s="81">
        <v>0</v>
      </c>
      <c r="D11" s="82">
        <v>115.1</v>
      </c>
      <c r="E11" s="80">
        <v>395</v>
      </c>
      <c r="F11" s="81">
        <v>0</v>
      </c>
      <c r="G11" s="82">
        <v>395</v>
      </c>
      <c r="H11" s="80">
        <v>93.5</v>
      </c>
      <c r="I11" s="81">
        <v>0</v>
      </c>
      <c r="J11" s="86">
        <v>93.5</v>
      </c>
      <c r="K11" s="80">
        <f t="shared" si="4"/>
        <v>23.7</v>
      </c>
      <c r="L11" s="82">
        <v>0</v>
      </c>
      <c r="M11" s="82">
        <f t="shared" si="5"/>
        <v>23.7</v>
      </c>
      <c r="N11" s="80">
        <f t="shared" si="2"/>
        <v>81.2</v>
      </c>
      <c r="O11" s="82">
        <v>0</v>
      </c>
      <c r="P11" s="86">
        <f t="shared" si="3"/>
        <v>81.2</v>
      </c>
    </row>
    <row r="12" spans="1:16" s="8" customFormat="1" ht="14.25">
      <c r="A12" s="92" t="s">
        <v>4</v>
      </c>
      <c r="B12" s="80">
        <v>3390.9</v>
      </c>
      <c r="C12" s="81">
        <v>0</v>
      </c>
      <c r="D12" s="82">
        <v>3390.9</v>
      </c>
      <c r="E12" s="80">
        <v>4943.2</v>
      </c>
      <c r="F12" s="81">
        <v>0</v>
      </c>
      <c r="G12" s="82">
        <v>4943.2</v>
      </c>
      <c r="H12" s="80">
        <v>2782.8</v>
      </c>
      <c r="I12" s="81">
        <v>0</v>
      </c>
      <c r="J12" s="86">
        <v>2782.8</v>
      </c>
      <c r="K12" s="80">
        <f t="shared" si="4"/>
        <v>56.3</v>
      </c>
      <c r="L12" s="82">
        <v>0</v>
      </c>
      <c r="M12" s="82">
        <f t="shared" si="5"/>
        <v>56.3</v>
      </c>
      <c r="N12" s="80">
        <f t="shared" si="2"/>
        <v>82.1</v>
      </c>
      <c r="O12" s="82">
        <v>0</v>
      </c>
      <c r="P12" s="86">
        <f t="shared" si="3"/>
        <v>82.1</v>
      </c>
    </row>
    <row r="13" spans="1:16" s="8" customFormat="1" ht="29.25" customHeight="1">
      <c r="A13" s="92" t="s">
        <v>63</v>
      </c>
      <c r="B13" s="80">
        <v>10.7</v>
      </c>
      <c r="C13" s="81">
        <v>10.7</v>
      </c>
      <c r="D13" s="82">
        <v>0</v>
      </c>
      <c r="E13" s="80">
        <v>0</v>
      </c>
      <c r="F13" s="81">
        <v>0</v>
      </c>
      <c r="G13" s="82">
        <v>0</v>
      </c>
      <c r="H13" s="80">
        <v>28.5</v>
      </c>
      <c r="I13" s="81">
        <v>28.5</v>
      </c>
      <c r="J13" s="86">
        <v>0</v>
      </c>
      <c r="K13" s="80" t="e">
        <f t="shared" si="4"/>
        <v>#DIV/0!</v>
      </c>
      <c r="L13" s="82" t="e">
        <f t="shared" si="5"/>
        <v>#DIV/0!</v>
      </c>
      <c r="M13" s="82" t="e">
        <f t="shared" si="5"/>
        <v>#DIV/0!</v>
      </c>
      <c r="N13" s="80">
        <f t="shared" si="2"/>
        <v>266.4</v>
      </c>
      <c r="O13" s="82">
        <f t="shared" si="3"/>
        <v>266.4</v>
      </c>
      <c r="P13" s="86">
        <v>0</v>
      </c>
    </row>
    <row r="14" spans="1:16" s="8" customFormat="1" ht="14.25">
      <c r="A14" s="92" t="s">
        <v>5</v>
      </c>
      <c r="B14" s="80">
        <v>159.3</v>
      </c>
      <c r="C14" s="81">
        <v>159.3</v>
      </c>
      <c r="D14" s="82">
        <v>0</v>
      </c>
      <c r="E14" s="80">
        <v>268</v>
      </c>
      <c r="F14" s="81">
        <v>268</v>
      </c>
      <c r="G14" s="82">
        <v>0</v>
      </c>
      <c r="H14" s="80">
        <v>236.8</v>
      </c>
      <c r="I14" s="81">
        <v>236.8</v>
      </c>
      <c r="J14" s="86">
        <v>0</v>
      </c>
      <c r="K14" s="80">
        <f t="shared" si="4"/>
        <v>88.4</v>
      </c>
      <c r="L14" s="82">
        <f t="shared" si="5"/>
        <v>88.4</v>
      </c>
      <c r="M14" s="82" t="e">
        <f t="shared" si="5"/>
        <v>#DIV/0!</v>
      </c>
      <c r="N14" s="80">
        <f t="shared" si="2"/>
        <v>148.7</v>
      </c>
      <c r="O14" s="82">
        <f t="shared" si="3"/>
        <v>148.7</v>
      </c>
      <c r="P14" s="86">
        <v>0</v>
      </c>
    </row>
    <row r="15" spans="1:16" s="8" customFormat="1" ht="27" customHeight="1">
      <c r="A15" s="92" t="s">
        <v>57</v>
      </c>
      <c r="B15" s="80">
        <v>0.2</v>
      </c>
      <c r="C15" s="81">
        <v>0</v>
      </c>
      <c r="D15" s="82">
        <v>0.2</v>
      </c>
      <c r="E15" s="80">
        <v>80</v>
      </c>
      <c r="F15" s="81">
        <v>0</v>
      </c>
      <c r="G15" s="82">
        <v>80</v>
      </c>
      <c r="H15" s="80">
        <v>6.9</v>
      </c>
      <c r="I15" s="81">
        <v>0</v>
      </c>
      <c r="J15" s="86">
        <v>6.9</v>
      </c>
      <c r="K15" s="80">
        <f t="shared" si="4"/>
        <v>8.6</v>
      </c>
      <c r="L15" s="82" t="e">
        <f t="shared" si="5"/>
        <v>#DIV/0!</v>
      </c>
      <c r="M15" s="82">
        <f t="shared" si="5"/>
        <v>8.6</v>
      </c>
      <c r="N15" s="80">
        <f t="shared" si="2"/>
        <v>3450</v>
      </c>
      <c r="O15" s="82" t="e">
        <f t="shared" si="3"/>
        <v>#DIV/0!</v>
      </c>
      <c r="P15" s="86">
        <f t="shared" si="3"/>
        <v>3450</v>
      </c>
    </row>
    <row r="16" spans="1:16" s="8" customFormat="1" ht="14.25">
      <c r="A16" s="92" t="s">
        <v>6</v>
      </c>
      <c r="B16" s="80">
        <v>0</v>
      </c>
      <c r="C16" s="81">
        <v>0</v>
      </c>
      <c r="D16" s="82">
        <v>0</v>
      </c>
      <c r="E16" s="80">
        <v>7.8</v>
      </c>
      <c r="F16" s="81">
        <v>7.8</v>
      </c>
      <c r="G16" s="82">
        <v>0</v>
      </c>
      <c r="H16" s="80">
        <v>17.5</v>
      </c>
      <c r="I16" s="81">
        <v>17.5</v>
      </c>
      <c r="J16" s="86">
        <v>0</v>
      </c>
      <c r="K16" s="80">
        <f t="shared" si="4"/>
        <v>224.4</v>
      </c>
      <c r="L16" s="82">
        <f t="shared" si="5"/>
        <v>224.4</v>
      </c>
      <c r="M16" s="82" t="e">
        <f t="shared" si="5"/>
        <v>#DIV/0!</v>
      </c>
      <c r="N16" s="80" t="e">
        <f t="shared" si="2"/>
        <v>#DIV/0!</v>
      </c>
      <c r="O16" s="82" t="e">
        <f t="shared" si="3"/>
        <v>#DIV/0!</v>
      </c>
      <c r="P16" s="86" t="e">
        <f t="shared" si="3"/>
        <v>#DIV/0!</v>
      </c>
    </row>
    <row r="17" spans="1:16" s="8" customFormat="1" ht="26.25" customHeight="1">
      <c r="A17" s="92" t="s">
        <v>7</v>
      </c>
      <c r="B17" s="80">
        <v>342.3</v>
      </c>
      <c r="C17" s="81">
        <v>171.1</v>
      </c>
      <c r="D17" s="82">
        <v>171.2</v>
      </c>
      <c r="E17" s="80">
        <v>648.1</v>
      </c>
      <c r="F17" s="81">
        <v>454.7</v>
      </c>
      <c r="G17" s="82">
        <v>193.4</v>
      </c>
      <c r="H17" s="80">
        <v>241.9</v>
      </c>
      <c r="I17" s="81">
        <v>142.4</v>
      </c>
      <c r="J17" s="86">
        <v>99.5</v>
      </c>
      <c r="K17" s="80">
        <f t="shared" si="4"/>
        <v>37.3</v>
      </c>
      <c r="L17" s="82">
        <f t="shared" si="5"/>
        <v>31.3</v>
      </c>
      <c r="M17" s="82">
        <f t="shared" si="5"/>
        <v>51.4</v>
      </c>
      <c r="N17" s="80">
        <f t="shared" si="2"/>
        <v>70.7</v>
      </c>
      <c r="O17" s="82">
        <f t="shared" si="3"/>
        <v>83.2</v>
      </c>
      <c r="P17" s="86">
        <f t="shared" si="3"/>
        <v>58.1</v>
      </c>
    </row>
    <row r="18" spans="1:16" s="8" customFormat="1" ht="27.75" customHeight="1">
      <c r="A18" s="92" t="s">
        <v>8</v>
      </c>
      <c r="B18" s="80">
        <v>93.9</v>
      </c>
      <c r="C18" s="81">
        <v>81.6</v>
      </c>
      <c r="D18" s="82">
        <v>12.3</v>
      </c>
      <c r="E18" s="80">
        <v>0</v>
      </c>
      <c r="F18" s="81">
        <v>0</v>
      </c>
      <c r="G18" s="82">
        <v>0</v>
      </c>
      <c r="H18" s="80">
        <v>193.3</v>
      </c>
      <c r="I18" s="81">
        <v>113</v>
      </c>
      <c r="J18" s="86">
        <v>80.3</v>
      </c>
      <c r="K18" s="80" t="e">
        <f t="shared" si="4"/>
        <v>#DIV/0!</v>
      </c>
      <c r="L18" s="82" t="e">
        <f t="shared" si="5"/>
        <v>#DIV/0!</v>
      </c>
      <c r="M18" s="82" t="e">
        <f t="shared" si="5"/>
        <v>#DIV/0!</v>
      </c>
      <c r="N18" s="80">
        <f t="shared" si="2"/>
        <v>205.9</v>
      </c>
      <c r="O18" s="82">
        <f t="shared" si="3"/>
        <v>138.5</v>
      </c>
      <c r="P18" s="86">
        <f t="shared" si="3"/>
        <v>652.8</v>
      </c>
    </row>
    <row r="19" spans="1:16" s="8" customFormat="1" ht="27.75" customHeight="1">
      <c r="A19" s="92" t="s">
        <v>61</v>
      </c>
      <c r="B19" s="80">
        <v>0</v>
      </c>
      <c r="C19" s="81">
        <v>0</v>
      </c>
      <c r="D19" s="82">
        <v>0</v>
      </c>
      <c r="E19" s="80"/>
      <c r="F19" s="81"/>
      <c r="G19" s="82"/>
      <c r="H19" s="80">
        <v>3.4</v>
      </c>
      <c r="I19" s="81">
        <v>3.4</v>
      </c>
      <c r="J19" s="86">
        <v>0</v>
      </c>
      <c r="K19" s="80" t="e">
        <f t="shared" si="4"/>
        <v>#DIV/0!</v>
      </c>
      <c r="L19" s="82" t="e">
        <f t="shared" si="5"/>
        <v>#DIV/0!</v>
      </c>
      <c r="M19" s="82" t="e">
        <f t="shared" si="5"/>
        <v>#DIV/0!</v>
      </c>
      <c r="N19" s="80" t="e">
        <f t="shared" si="2"/>
        <v>#DIV/0!</v>
      </c>
      <c r="O19" s="82" t="e">
        <f t="shared" si="3"/>
        <v>#DIV/0!</v>
      </c>
      <c r="P19" s="86" t="e">
        <f t="shared" si="3"/>
        <v>#DIV/0!</v>
      </c>
    </row>
    <row r="20" spans="1:16" s="8" customFormat="1" ht="29.25" customHeight="1">
      <c r="A20" s="92" t="s">
        <v>9</v>
      </c>
      <c r="B20" s="80">
        <v>252.5</v>
      </c>
      <c r="C20" s="81">
        <v>252.5</v>
      </c>
      <c r="D20" s="82">
        <v>0</v>
      </c>
      <c r="E20" s="80">
        <v>400.7</v>
      </c>
      <c r="F20" s="81">
        <v>400.7</v>
      </c>
      <c r="G20" s="82">
        <v>0</v>
      </c>
      <c r="H20" s="80">
        <v>271.4</v>
      </c>
      <c r="I20" s="81">
        <v>271.4</v>
      </c>
      <c r="J20" s="86">
        <v>0</v>
      </c>
      <c r="K20" s="80">
        <f t="shared" si="4"/>
        <v>67.7</v>
      </c>
      <c r="L20" s="82">
        <f t="shared" si="5"/>
        <v>67.7</v>
      </c>
      <c r="M20" s="82">
        <v>0</v>
      </c>
      <c r="N20" s="80">
        <f t="shared" si="2"/>
        <v>107.5</v>
      </c>
      <c r="O20" s="82">
        <f t="shared" si="3"/>
        <v>107.5</v>
      </c>
      <c r="P20" s="86" t="e">
        <f t="shared" si="3"/>
        <v>#DIV/0!</v>
      </c>
    </row>
    <row r="21" spans="1:16" s="8" customFormat="1" ht="42.75" customHeight="1">
      <c r="A21" s="92" t="s">
        <v>64</v>
      </c>
      <c r="B21" s="80">
        <v>13.6</v>
      </c>
      <c r="C21" s="81">
        <v>9.6</v>
      </c>
      <c r="D21" s="82">
        <v>4</v>
      </c>
      <c r="E21" s="80">
        <v>4.4</v>
      </c>
      <c r="F21" s="81">
        <v>0</v>
      </c>
      <c r="G21" s="82">
        <v>4.4</v>
      </c>
      <c r="H21" s="80">
        <v>63.3</v>
      </c>
      <c r="I21" s="81">
        <v>58.3</v>
      </c>
      <c r="J21" s="86">
        <v>5</v>
      </c>
      <c r="K21" s="80">
        <f t="shared" si="4"/>
        <v>1438.6</v>
      </c>
      <c r="L21" s="82" t="e">
        <f t="shared" si="5"/>
        <v>#DIV/0!</v>
      </c>
      <c r="M21" s="82">
        <f t="shared" si="5"/>
        <v>113.6</v>
      </c>
      <c r="N21" s="80">
        <f t="shared" si="2"/>
        <v>465.4</v>
      </c>
      <c r="O21" s="82">
        <f t="shared" si="3"/>
        <v>607.3</v>
      </c>
      <c r="P21" s="86">
        <f t="shared" si="3"/>
        <v>125</v>
      </c>
    </row>
    <row r="22" spans="1:16" s="8" customFormat="1" ht="28.5" customHeight="1">
      <c r="A22" s="92" t="s">
        <v>10</v>
      </c>
      <c r="B22" s="80">
        <v>491.2</v>
      </c>
      <c r="C22" s="81">
        <v>245.5</v>
      </c>
      <c r="D22" s="82">
        <v>245.6</v>
      </c>
      <c r="E22" s="80">
        <v>1092.7</v>
      </c>
      <c r="F22" s="81">
        <v>1092.7</v>
      </c>
      <c r="G22" s="82">
        <v>0</v>
      </c>
      <c r="H22" s="80">
        <v>712.9</v>
      </c>
      <c r="I22" s="81">
        <v>647.9</v>
      </c>
      <c r="J22" s="86">
        <v>65</v>
      </c>
      <c r="K22" s="80">
        <f t="shared" si="4"/>
        <v>65.2</v>
      </c>
      <c r="L22" s="82">
        <f t="shared" si="5"/>
        <v>59.3</v>
      </c>
      <c r="M22" s="82" t="e">
        <f t="shared" si="5"/>
        <v>#DIV/0!</v>
      </c>
      <c r="N22" s="80">
        <f t="shared" si="2"/>
        <v>145.1</v>
      </c>
      <c r="O22" s="82">
        <f t="shared" si="3"/>
        <v>263.9</v>
      </c>
      <c r="P22" s="86">
        <f t="shared" si="3"/>
        <v>26.5</v>
      </c>
    </row>
    <row r="23" spans="1:16" s="8" customFormat="1" ht="14.25">
      <c r="A23" s="92" t="s">
        <v>11</v>
      </c>
      <c r="B23" s="80">
        <v>238.1</v>
      </c>
      <c r="C23" s="81">
        <v>238.1</v>
      </c>
      <c r="D23" s="82">
        <v>0</v>
      </c>
      <c r="E23" s="80">
        <v>593.9</v>
      </c>
      <c r="F23" s="81">
        <v>593.9</v>
      </c>
      <c r="G23" s="82">
        <v>0</v>
      </c>
      <c r="H23" s="80">
        <v>109.9</v>
      </c>
      <c r="I23" s="81">
        <v>109.9</v>
      </c>
      <c r="J23" s="86">
        <v>0</v>
      </c>
      <c r="K23" s="80">
        <f t="shared" si="4"/>
        <v>18.5</v>
      </c>
      <c r="L23" s="82">
        <f t="shared" si="5"/>
        <v>18.5</v>
      </c>
      <c r="M23" s="82">
        <v>0</v>
      </c>
      <c r="N23" s="80">
        <f t="shared" si="2"/>
        <v>46.2</v>
      </c>
      <c r="O23" s="82">
        <f t="shared" si="3"/>
        <v>46.2</v>
      </c>
      <c r="P23" s="86" t="e">
        <f t="shared" si="3"/>
        <v>#DIV/0!</v>
      </c>
    </row>
    <row r="24" spans="1:16" s="8" customFormat="1" ht="16.5" customHeight="1" thickBot="1">
      <c r="A24" s="93" t="s">
        <v>12</v>
      </c>
      <c r="B24" s="83">
        <v>122.6</v>
      </c>
      <c r="C24" s="84">
        <v>0</v>
      </c>
      <c r="D24" s="85">
        <v>122.6</v>
      </c>
      <c r="E24" s="83">
        <v>0</v>
      </c>
      <c r="F24" s="84">
        <v>0</v>
      </c>
      <c r="G24" s="85">
        <v>0</v>
      </c>
      <c r="H24" s="83">
        <v>-7.4</v>
      </c>
      <c r="I24" s="84">
        <v>-7.7</v>
      </c>
      <c r="J24" s="87">
        <v>0.3</v>
      </c>
      <c r="K24" s="83" t="e">
        <f t="shared" si="4"/>
        <v>#DIV/0!</v>
      </c>
      <c r="L24" s="85" t="e">
        <f t="shared" si="5"/>
        <v>#DIV/0!</v>
      </c>
      <c r="M24" s="85" t="e">
        <f t="shared" si="5"/>
        <v>#DIV/0!</v>
      </c>
      <c r="N24" s="94">
        <f t="shared" si="2"/>
        <v>-6</v>
      </c>
      <c r="O24" s="95" t="e">
        <f t="shared" si="3"/>
        <v>#DIV/0!</v>
      </c>
      <c r="P24" s="96">
        <f t="shared" si="3"/>
        <v>0.2</v>
      </c>
    </row>
    <row r="25" spans="1:16" s="20" customFormat="1" ht="27" customHeight="1" thickBot="1">
      <c r="A25" s="15" t="s">
        <v>20</v>
      </c>
      <c r="B25" s="16">
        <f>B26+B27+B28+B29+B30+B31+B32</f>
        <v>114116</v>
      </c>
      <c r="C25" s="16">
        <f>C26+C27+C28+C29+C30+C31+C32</f>
        <v>107693.2</v>
      </c>
      <c r="D25" s="16">
        <f>D26+D27+D28+D29+D30+D31+D32</f>
        <v>16436.999999999996</v>
      </c>
      <c r="E25" s="16">
        <f>E26+E27+E28+E29+E30+E31+E32</f>
        <v>188491.9</v>
      </c>
      <c r="F25" s="17">
        <f>F26+F27+F28+F29+F30+F32+F31</f>
        <v>172225.30000000002</v>
      </c>
      <c r="G25" s="17">
        <f>G26+G27+G28+G29+G30+G31+G32</f>
        <v>34641.2</v>
      </c>
      <c r="H25" s="17">
        <f>H26+H27+H28+H29+H30+H31+H32</f>
        <v>119530</v>
      </c>
      <c r="I25" s="17">
        <f>I26+I27+I28+I29+I30+I31+I32</f>
        <v>110192.8</v>
      </c>
      <c r="J25" s="17">
        <f>J26+J27+J28+J29+J30+J31+J32</f>
        <v>20053.199999999997</v>
      </c>
      <c r="K25" s="16">
        <f t="shared" si="4"/>
        <v>63.4</v>
      </c>
      <c r="L25" s="18">
        <f t="shared" si="5"/>
        <v>64</v>
      </c>
      <c r="M25" s="19">
        <f t="shared" si="5"/>
        <v>57.9</v>
      </c>
      <c r="N25" s="16">
        <f t="shared" si="2"/>
        <v>104.7</v>
      </c>
      <c r="O25" s="18">
        <f t="shared" si="3"/>
        <v>102.3</v>
      </c>
      <c r="P25" s="19">
        <f t="shared" si="3"/>
        <v>122</v>
      </c>
    </row>
    <row r="26" spans="1:16" s="20" customFormat="1" ht="26.25" customHeight="1">
      <c r="A26" s="21" t="s">
        <v>21</v>
      </c>
      <c r="B26" s="22">
        <v>30235.1</v>
      </c>
      <c r="C26" s="23">
        <v>30235.1</v>
      </c>
      <c r="D26" s="24">
        <v>9675.5</v>
      </c>
      <c r="E26" s="25">
        <v>54816</v>
      </c>
      <c r="F26" s="23">
        <v>54816</v>
      </c>
      <c r="G26" s="24">
        <v>17219.1</v>
      </c>
      <c r="H26" s="25">
        <v>31976</v>
      </c>
      <c r="I26" s="23">
        <v>31976</v>
      </c>
      <c r="J26" s="24">
        <v>10113.1</v>
      </c>
      <c r="K26" s="26">
        <f t="shared" si="4"/>
        <v>58.3</v>
      </c>
      <c r="L26" s="27">
        <f t="shared" si="4"/>
        <v>58.3</v>
      </c>
      <c r="M26" s="27">
        <f t="shared" si="4"/>
        <v>58.7</v>
      </c>
      <c r="N26" s="25">
        <f t="shared" si="2"/>
        <v>105.8</v>
      </c>
      <c r="O26" s="23">
        <f t="shared" si="2"/>
        <v>105.8</v>
      </c>
      <c r="P26" s="24">
        <f t="shared" si="2"/>
        <v>104.5</v>
      </c>
    </row>
    <row r="27" spans="1:16" s="20" customFormat="1" ht="27" customHeight="1">
      <c r="A27" s="28" t="s">
        <v>22</v>
      </c>
      <c r="B27" s="29">
        <v>3698.1</v>
      </c>
      <c r="C27" s="30">
        <v>3698.1</v>
      </c>
      <c r="D27" s="31">
        <v>108</v>
      </c>
      <c r="E27" s="32">
        <v>6654</v>
      </c>
      <c r="F27" s="30">
        <v>6654</v>
      </c>
      <c r="G27" s="31">
        <v>160.8</v>
      </c>
      <c r="H27" s="32">
        <v>3881.5</v>
      </c>
      <c r="I27" s="30">
        <v>3881.5</v>
      </c>
      <c r="J27" s="31">
        <v>160.8</v>
      </c>
      <c r="K27" s="33">
        <f t="shared" si="4"/>
        <v>58.3</v>
      </c>
      <c r="L27" s="34">
        <f t="shared" si="4"/>
        <v>58.3</v>
      </c>
      <c r="M27" s="34">
        <f t="shared" si="4"/>
        <v>100</v>
      </c>
      <c r="N27" s="32">
        <f t="shared" si="2"/>
        <v>105</v>
      </c>
      <c r="O27" s="30">
        <f t="shared" si="2"/>
        <v>105</v>
      </c>
      <c r="P27" s="31">
        <f t="shared" si="2"/>
        <v>148.9</v>
      </c>
    </row>
    <row r="28" spans="1:16" s="20" customFormat="1" ht="14.25">
      <c r="A28" s="35" t="s">
        <v>23</v>
      </c>
      <c r="B28" s="36">
        <v>9860</v>
      </c>
      <c r="C28" s="37">
        <v>9534.2</v>
      </c>
      <c r="D28" s="38">
        <v>438.8</v>
      </c>
      <c r="E28" s="39">
        <v>32001.4</v>
      </c>
      <c r="F28" s="37">
        <v>21900.2</v>
      </c>
      <c r="G28" s="38">
        <v>10101.2</v>
      </c>
      <c r="H28" s="39">
        <v>20891</v>
      </c>
      <c r="I28" s="37">
        <v>14778.3</v>
      </c>
      <c r="J28" s="38">
        <v>6112.7</v>
      </c>
      <c r="K28" s="33">
        <f t="shared" si="4"/>
        <v>65.3</v>
      </c>
      <c r="L28" s="34">
        <f t="shared" si="4"/>
        <v>67.5</v>
      </c>
      <c r="M28" s="34">
        <f t="shared" si="4"/>
        <v>60.5</v>
      </c>
      <c r="N28" s="32">
        <f t="shared" si="2"/>
        <v>211.9</v>
      </c>
      <c r="O28" s="30">
        <f t="shared" si="2"/>
        <v>155</v>
      </c>
      <c r="P28" s="31">
        <f t="shared" si="2"/>
        <v>1393</v>
      </c>
    </row>
    <row r="29" spans="1:16" s="20" customFormat="1" ht="14.25">
      <c r="A29" s="35" t="s">
        <v>24</v>
      </c>
      <c r="B29" s="40">
        <v>70539.7</v>
      </c>
      <c r="C29" s="41">
        <v>64266.3</v>
      </c>
      <c r="D29" s="42">
        <v>6273.4</v>
      </c>
      <c r="E29" s="43">
        <v>94779.2</v>
      </c>
      <c r="F29" s="41">
        <v>88342.2</v>
      </c>
      <c r="G29" s="42">
        <v>6437.1</v>
      </c>
      <c r="H29" s="43">
        <v>62543.3</v>
      </c>
      <c r="I29" s="41">
        <v>59065</v>
      </c>
      <c r="J29" s="42">
        <v>3478.3</v>
      </c>
      <c r="K29" s="33">
        <f t="shared" si="4"/>
        <v>66</v>
      </c>
      <c r="L29" s="34">
        <f t="shared" si="4"/>
        <v>66.9</v>
      </c>
      <c r="M29" s="34">
        <f t="shared" si="4"/>
        <v>54</v>
      </c>
      <c r="N29" s="32">
        <f t="shared" si="2"/>
        <v>88.7</v>
      </c>
      <c r="O29" s="30">
        <f t="shared" si="2"/>
        <v>91.9</v>
      </c>
      <c r="P29" s="31">
        <f t="shared" si="2"/>
        <v>55.4</v>
      </c>
    </row>
    <row r="30" spans="1:16" s="20" customFormat="1" ht="14.25">
      <c r="A30" s="44" t="s">
        <v>25</v>
      </c>
      <c r="B30" s="45">
        <v>0</v>
      </c>
      <c r="C30" s="13">
        <v>117.7</v>
      </c>
      <c r="D30" s="46">
        <v>0</v>
      </c>
      <c r="E30" s="47">
        <v>3.1</v>
      </c>
      <c r="F30" s="13">
        <v>274.7</v>
      </c>
      <c r="G30" s="46">
        <v>723</v>
      </c>
      <c r="H30" s="47">
        <v>0</v>
      </c>
      <c r="I30" s="13">
        <v>253.8</v>
      </c>
      <c r="J30" s="46">
        <v>188.3</v>
      </c>
      <c r="K30" s="33">
        <f t="shared" si="4"/>
        <v>0</v>
      </c>
      <c r="L30" s="34">
        <f t="shared" si="4"/>
        <v>92.4</v>
      </c>
      <c r="M30" s="34">
        <f t="shared" si="4"/>
        <v>26</v>
      </c>
      <c r="N30" s="32" t="e">
        <f t="shared" si="2"/>
        <v>#DIV/0!</v>
      </c>
      <c r="O30" s="30">
        <f t="shared" si="2"/>
        <v>215.6</v>
      </c>
      <c r="P30" s="31" t="e">
        <f t="shared" si="2"/>
        <v>#DIV/0!</v>
      </c>
    </row>
    <row r="31" spans="1:16" s="20" customFormat="1" ht="14.25">
      <c r="A31" s="35" t="s">
        <v>28</v>
      </c>
      <c r="B31" s="45">
        <v>2900</v>
      </c>
      <c r="C31" s="13">
        <v>0</v>
      </c>
      <c r="D31" s="46">
        <v>2900</v>
      </c>
      <c r="E31" s="47">
        <v>250</v>
      </c>
      <c r="F31" s="13">
        <v>250</v>
      </c>
      <c r="G31" s="46">
        <v>0</v>
      </c>
      <c r="H31" s="47">
        <v>250</v>
      </c>
      <c r="I31" s="13">
        <v>250</v>
      </c>
      <c r="J31" s="46">
        <v>0</v>
      </c>
      <c r="K31" s="33">
        <f t="shared" si="4"/>
        <v>100</v>
      </c>
      <c r="L31" s="34">
        <f t="shared" si="4"/>
        <v>100</v>
      </c>
      <c r="M31" s="34" t="e">
        <f t="shared" si="4"/>
        <v>#DIV/0!</v>
      </c>
      <c r="N31" s="32">
        <f t="shared" si="2"/>
        <v>8.6</v>
      </c>
      <c r="O31" s="30" t="e">
        <f t="shared" si="2"/>
        <v>#DIV/0!</v>
      </c>
      <c r="P31" s="31">
        <f t="shared" si="2"/>
        <v>0</v>
      </c>
    </row>
    <row r="32" spans="1:16" s="20" customFormat="1" ht="27" customHeight="1" thickBot="1">
      <c r="A32" s="48" t="s">
        <v>27</v>
      </c>
      <c r="B32" s="45">
        <v>-3116.9</v>
      </c>
      <c r="C32" s="13">
        <v>-158.2</v>
      </c>
      <c r="D32" s="46">
        <v>-2958.7</v>
      </c>
      <c r="E32" s="47">
        <v>-11.8</v>
      </c>
      <c r="F32" s="13">
        <v>-11.8</v>
      </c>
      <c r="G32" s="46">
        <v>0</v>
      </c>
      <c r="H32" s="47">
        <v>-11.8</v>
      </c>
      <c r="I32" s="13">
        <v>-11.8</v>
      </c>
      <c r="J32" s="46">
        <v>0</v>
      </c>
      <c r="K32" s="33">
        <f t="shared" si="4"/>
        <v>100</v>
      </c>
      <c r="L32" s="34">
        <f t="shared" si="4"/>
        <v>100</v>
      </c>
      <c r="M32" s="34" t="e">
        <f t="shared" si="4"/>
        <v>#DIV/0!</v>
      </c>
      <c r="N32" s="49">
        <f t="shared" si="2"/>
        <v>0.4</v>
      </c>
      <c r="O32" s="50">
        <f t="shared" si="2"/>
        <v>7.5</v>
      </c>
      <c r="P32" s="51">
        <f t="shared" si="2"/>
        <v>0</v>
      </c>
    </row>
    <row r="33" spans="1:16" s="20" customFormat="1" ht="18" customHeight="1" thickBot="1">
      <c r="A33" s="113" t="s">
        <v>26</v>
      </c>
      <c r="B33" s="114">
        <f aca="true" t="shared" si="6" ref="B33:J33">B5+B25</f>
        <v>142589.8</v>
      </c>
      <c r="C33" s="114">
        <f t="shared" si="6"/>
        <v>124791.6</v>
      </c>
      <c r="D33" s="114">
        <f t="shared" si="6"/>
        <v>27812.3</v>
      </c>
      <c r="E33" s="114">
        <f t="shared" si="6"/>
        <v>239995.59999999998</v>
      </c>
      <c r="F33" s="115">
        <f t="shared" si="6"/>
        <v>205681.80000000002</v>
      </c>
      <c r="G33" s="115">
        <f t="shared" si="6"/>
        <v>52688.4</v>
      </c>
      <c r="H33" s="115">
        <f t="shared" si="6"/>
        <v>148799.2</v>
      </c>
      <c r="I33" s="115">
        <f t="shared" si="6"/>
        <v>129213.6</v>
      </c>
      <c r="J33" s="115">
        <f t="shared" si="6"/>
        <v>30301.6</v>
      </c>
      <c r="K33" s="16">
        <f t="shared" si="4"/>
        <v>62</v>
      </c>
      <c r="L33" s="18">
        <f t="shared" si="4"/>
        <v>62.8</v>
      </c>
      <c r="M33" s="19">
        <f t="shared" si="4"/>
        <v>57.5</v>
      </c>
      <c r="N33" s="16">
        <f t="shared" si="2"/>
        <v>104.4</v>
      </c>
      <c r="O33" s="18">
        <f t="shared" si="2"/>
        <v>103.5</v>
      </c>
      <c r="P33" s="19">
        <f t="shared" si="2"/>
        <v>109</v>
      </c>
    </row>
    <row r="34" spans="1:16" s="54" customFormat="1" ht="14.25">
      <c r="A34" s="52" t="s">
        <v>29</v>
      </c>
      <c r="B34" s="13">
        <f>C34+D34</f>
        <v>19753.6</v>
      </c>
      <c r="C34" s="13">
        <v>12649.1</v>
      </c>
      <c r="D34" s="13">
        <v>7104.5</v>
      </c>
      <c r="E34" s="13">
        <f>F34+G34</f>
        <v>35940.2</v>
      </c>
      <c r="F34" s="13">
        <v>22915.5</v>
      </c>
      <c r="G34" s="13">
        <v>13024.7</v>
      </c>
      <c r="H34" s="13">
        <f>I34+J34</f>
        <v>20349.1</v>
      </c>
      <c r="I34" s="13">
        <v>12905.8</v>
      </c>
      <c r="J34" s="13">
        <v>7443.3</v>
      </c>
      <c r="K34" s="32">
        <f>ROUND(H34/E34%,1)</f>
        <v>56.6</v>
      </c>
      <c r="L34" s="53">
        <f>ROUND(I34/F34%,1)</f>
        <v>56.3</v>
      </c>
      <c r="M34" s="53">
        <f>ROUND(J34/G34%,1)</f>
        <v>57.1</v>
      </c>
      <c r="N34" s="32">
        <f>ROUND(H34/B34%,1)</f>
        <v>103</v>
      </c>
      <c r="O34" s="53">
        <f>ROUND(I34/C34%,1)</f>
        <v>102</v>
      </c>
      <c r="P34" s="31">
        <f>ROUND(J34/D34%,1)</f>
        <v>104.8</v>
      </c>
    </row>
    <row r="35" spans="1:16" s="54" customFormat="1" ht="14.25">
      <c r="A35" s="55" t="s">
        <v>30</v>
      </c>
      <c r="B35" s="13">
        <f aca="true" t="shared" si="7" ref="B35:B51">C35+D35</f>
        <v>0.7</v>
      </c>
      <c r="C35" s="13">
        <v>0.7</v>
      </c>
      <c r="D35" s="13">
        <v>0</v>
      </c>
      <c r="E35" s="13">
        <f aca="true" t="shared" si="8" ref="E35:E51">F35+G35</f>
        <v>61.300000000000004</v>
      </c>
      <c r="F35" s="13">
        <v>60.6</v>
      </c>
      <c r="G35" s="13">
        <v>0.7</v>
      </c>
      <c r="H35" s="13">
        <f aca="true" t="shared" si="9" ref="H35:H51">I35+J35</f>
        <v>1.9</v>
      </c>
      <c r="I35" s="13">
        <v>1.5</v>
      </c>
      <c r="J35" s="13">
        <v>0.4</v>
      </c>
      <c r="K35" s="32">
        <f aca="true" t="shared" si="10" ref="K35:M51">ROUND(H35/E35%,1)</f>
        <v>3.1</v>
      </c>
      <c r="L35" s="53">
        <f>ROUND(I35/F35%,1)</f>
        <v>2.5</v>
      </c>
      <c r="M35" s="53">
        <f>ROUND(J35/G35%,1)</f>
        <v>57.1</v>
      </c>
      <c r="N35" s="32">
        <f aca="true" t="shared" si="11" ref="N35:P51">ROUND(H35/B35%,1)</f>
        <v>271.4</v>
      </c>
      <c r="O35" s="53">
        <f>ROUND(I35/C35%,1)</f>
        <v>214.3</v>
      </c>
      <c r="P35" s="31" t="e">
        <f>ROUND(J35/D35%,1)</f>
        <v>#DIV/0!</v>
      </c>
    </row>
    <row r="36" spans="1:16" s="54" customFormat="1" ht="27">
      <c r="A36" s="55" t="s">
        <v>31</v>
      </c>
      <c r="B36" s="13">
        <f t="shared" si="7"/>
        <v>5822.2</v>
      </c>
      <c r="C36" s="13">
        <v>3686.1</v>
      </c>
      <c r="D36" s="13">
        <v>2136.1</v>
      </c>
      <c r="E36" s="13">
        <f t="shared" si="8"/>
        <v>10858.9</v>
      </c>
      <c r="F36" s="13">
        <v>6922.8</v>
      </c>
      <c r="G36" s="13">
        <v>3936.1</v>
      </c>
      <c r="H36" s="13">
        <f t="shared" si="9"/>
        <v>6024</v>
      </c>
      <c r="I36" s="13">
        <v>3914.3</v>
      </c>
      <c r="J36" s="13">
        <v>2109.7</v>
      </c>
      <c r="K36" s="32">
        <f t="shared" si="10"/>
        <v>55.5</v>
      </c>
      <c r="L36" s="53">
        <f t="shared" si="10"/>
        <v>56.5</v>
      </c>
      <c r="M36" s="53">
        <f t="shared" si="10"/>
        <v>53.6</v>
      </c>
      <c r="N36" s="32">
        <f t="shared" si="11"/>
        <v>103.5</v>
      </c>
      <c r="O36" s="53">
        <f t="shared" si="11"/>
        <v>106.2</v>
      </c>
      <c r="P36" s="31">
        <f t="shared" si="11"/>
        <v>98.8</v>
      </c>
    </row>
    <row r="37" spans="1:16" s="54" customFormat="1" ht="14.25">
      <c r="A37" s="55" t="s">
        <v>32</v>
      </c>
      <c r="B37" s="13">
        <f t="shared" si="7"/>
        <v>373.8</v>
      </c>
      <c r="C37" s="13">
        <v>304</v>
      </c>
      <c r="D37" s="13">
        <v>69.8</v>
      </c>
      <c r="E37" s="13">
        <f t="shared" si="8"/>
        <v>841.1999999999999</v>
      </c>
      <c r="F37" s="13">
        <v>687.8</v>
      </c>
      <c r="G37" s="13">
        <v>153.4</v>
      </c>
      <c r="H37" s="13">
        <f t="shared" si="9"/>
        <v>445.1</v>
      </c>
      <c r="I37" s="13">
        <v>368.7</v>
      </c>
      <c r="J37" s="13">
        <v>76.4</v>
      </c>
      <c r="K37" s="32">
        <f>ROUND(H37/E37%,1)</f>
        <v>52.9</v>
      </c>
      <c r="L37" s="53">
        <f t="shared" si="10"/>
        <v>53.6</v>
      </c>
      <c r="M37" s="53">
        <f t="shared" si="10"/>
        <v>49.8</v>
      </c>
      <c r="N37" s="32">
        <f t="shared" si="11"/>
        <v>119.1</v>
      </c>
      <c r="O37" s="53">
        <f t="shared" si="11"/>
        <v>121.3</v>
      </c>
      <c r="P37" s="31">
        <f t="shared" si="11"/>
        <v>109.5</v>
      </c>
    </row>
    <row r="38" spans="1:16" s="54" customFormat="1" ht="14.25">
      <c r="A38" s="55" t="s">
        <v>33</v>
      </c>
      <c r="B38" s="13">
        <f t="shared" si="7"/>
        <v>70.9</v>
      </c>
      <c r="C38" s="13">
        <v>56.4</v>
      </c>
      <c r="D38" s="13">
        <v>14.5</v>
      </c>
      <c r="E38" s="13">
        <f t="shared" si="8"/>
        <v>189.8</v>
      </c>
      <c r="F38" s="13">
        <v>101.3</v>
      </c>
      <c r="G38" s="13">
        <v>88.5</v>
      </c>
      <c r="H38" s="13">
        <f t="shared" si="9"/>
        <v>135.2</v>
      </c>
      <c r="I38" s="13">
        <v>62</v>
      </c>
      <c r="J38" s="13">
        <v>73.2</v>
      </c>
      <c r="K38" s="32">
        <f t="shared" si="10"/>
        <v>71.2</v>
      </c>
      <c r="L38" s="53">
        <f t="shared" si="10"/>
        <v>61.2</v>
      </c>
      <c r="M38" s="53">
        <f t="shared" si="10"/>
        <v>82.7</v>
      </c>
      <c r="N38" s="32">
        <f t="shared" si="11"/>
        <v>190.7</v>
      </c>
      <c r="O38" s="53">
        <f t="shared" si="11"/>
        <v>109.9</v>
      </c>
      <c r="P38" s="31">
        <f t="shared" si="11"/>
        <v>504.8</v>
      </c>
    </row>
    <row r="39" spans="1:16" s="54" customFormat="1" ht="14.25">
      <c r="A39" s="55" t="s">
        <v>34</v>
      </c>
      <c r="B39" s="13">
        <f t="shared" si="7"/>
        <v>3030.5</v>
      </c>
      <c r="C39" s="13">
        <v>766.9</v>
      </c>
      <c r="D39" s="13">
        <v>2263.6</v>
      </c>
      <c r="E39" s="13">
        <f t="shared" si="8"/>
        <v>6415.9</v>
      </c>
      <c r="F39" s="13">
        <v>1456</v>
      </c>
      <c r="G39" s="13">
        <v>4959.9</v>
      </c>
      <c r="H39" s="13">
        <f t="shared" si="9"/>
        <v>3582.3999999999996</v>
      </c>
      <c r="I39" s="13">
        <v>819.2</v>
      </c>
      <c r="J39" s="13">
        <v>2763.2</v>
      </c>
      <c r="K39" s="32">
        <f t="shared" si="10"/>
        <v>55.8</v>
      </c>
      <c r="L39" s="53">
        <f t="shared" si="10"/>
        <v>56.3</v>
      </c>
      <c r="M39" s="53">
        <f>ROUND(J39/G39%,1)</f>
        <v>55.7</v>
      </c>
      <c r="N39" s="32">
        <f t="shared" si="11"/>
        <v>118.2</v>
      </c>
      <c r="O39" s="53">
        <f>ROUND(I39/C39%,1)</f>
        <v>106.8</v>
      </c>
      <c r="P39" s="31">
        <f t="shared" si="11"/>
        <v>122.1</v>
      </c>
    </row>
    <row r="40" spans="1:16" s="54" customFormat="1" ht="27">
      <c r="A40" s="55" t="s">
        <v>35</v>
      </c>
      <c r="B40" s="13">
        <f t="shared" si="7"/>
        <v>0</v>
      </c>
      <c r="C40" s="13">
        <v>0</v>
      </c>
      <c r="D40" s="13">
        <v>0</v>
      </c>
      <c r="E40" s="13">
        <f t="shared" si="8"/>
        <v>0</v>
      </c>
      <c r="F40" s="13">
        <v>0</v>
      </c>
      <c r="G40" s="13">
        <v>0</v>
      </c>
      <c r="H40" s="13">
        <f t="shared" si="9"/>
        <v>0</v>
      </c>
      <c r="I40" s="13">
        <v>0</v>
      </c>
      <c r="J40" s="13">
        <v>0</v>
      </c>
      <c r="K40" s="32" t="e">
        <f t="shared" si="10"/>
        <v>#DIV/0!</v>
      </c>
      <c r="L40" s="53" t="e">
        <f t="shared" si="10"/>
        <v>#DIV/0!</v>
      </c>
      <c r="M40" s="53" t="e">
        <f t="shared" si="10"/>
        <v>#DIV/0!</v>
      </c>
      <c r="N40" s="32" t="e">
        <f t="shared" si="11"/>
        <v>#DIV/0!</v>
      </c>
      <c r="O40" s="53" t="e">
        <f t="shared" si="11"/>
        <v>#DIV/0!</v>
      </c>
      <c r="P40" s="31" t="e">
        <f t="shared" si="11"/>
        <v>#DIV/0!</v>
      </c>
    </row>
    <row r="41" spans="1:16" s="54" customFormat="1" ht="27">
      <c r="A41" s="55" t="s">
        <v>36</v>
      </c>
      <c r="B41" s="13">
        <f t="shared" si="7"/>
        <v>2599.2999999999997</v>
      </c>
      <c r="C41" s="13">
        <v>81.6</v>
      </c>
      <c r="D41" s="13">
        <v>2517.7</v>
      </c>
      <c r="E41" s="13">
        <f t="shared" si="8"/>
        <v>14838.4</v>
      </c>
      <c r="F41" s="13">
        <v>878</v>
      </c>
      <c r="G41" s="13">
        <v>13960.4</v>
      </c>
      <c r="H41" s="13">
        <f t="shared" si="9"/>
        <v>4458</v>
      </c>
      <c r="I41" s="13">
        <v>120.5</v>
      </c>
      <c r="J41" s="13">
        <v>4337.5</v>
      </c>
      <c r="K41" s="32">
        <f t="shared" si="10"/>
        <v>30</v>
      </c>
      <c r="L41" s="53">
        <f t="shared" si="10"/>
        <v>13.7</v>
      </c>
      <c r="M41" s="53">
        <f t="shared" si="10"/>
        <v>31.1</v>
      </c>
      <c r="N41" s="32">
        <f t="shared" si="11"/>
        <v>171.5</v>
      </c>
      <c r="O41" s="53">
        <f t="shared" si="11"/>
        <v>147.7</v>
      </c>
      <c r="P41" s="31">
        <f t="shared" si="11"/>
        <v>172.3</v>
      </c>
    </row>
    <row r="42" spans="1:16" s="54" customFormat="1" ht="14.25">
      <c r="A42" s="55" t="s">
        <v>37</v>
      </c>
      <c r="B42" s="13">
        <f t="shared" si="7"/>
        <v>2748.5</v>
      </c>
      <c r="C42" s="13">
        <v>1180.9</v>
      </c>
      <c r="D42" s="13">
        <v>1567.6</v>
      </c>
      <c r="E42" s="13">
        <f t="shared" si="8"/>
        <v>3145.3</v>
      </c>
      <c r="F42" s="13">
        <v>1829.3</v>
      </c>
      <c r="G42" s="13">
        <v>1316</v>
      </c>
      <c r="H42" s="13">
        <f t="shared" si="9"/>
        <v>1600</v>
      </c>
      <c r="I42" s="13">
        <v>867.2</v>
      </c>
      <c r="J42" s="13">
        <v>732.8</v>
      </c>
      <c r="K42" s="32">
        <f t="shared" si="10"/>
        <v>50.9</v>
      </c>
      <c r="L42" s="53">
        <f t="shared" si="10"/>
        <v>47.4</v>
      </c>
      <c r="M42" s="53">
        <f t="shared" si="10"/>
        <v>55.7</v>
      </c>
      <c r="N42" s="32">
        <f t="shared" si="11"/>
        <v>58.2</v>
      </c>
      <c r="O42" s="53">
        <f t="shared" si="11"/>
        <v>73.4</v>
      </c>
      <c r="P42" s="31">
        <f t="shared" si="11"/>
        <v>46.7</v>
      </c>
    </row>
    <row r="43" spans="1:16" s="54" customFormat="1" ht="27.75" customHeight="1">
      <c r="A43" s="55" t="s">
        <v>38</v>
      </c>
      <c r="B43" s="13">
        <f t="shared" si="7"/>
        <v>0</v>
      </c>
      <c r="C43" s="13">
        <v>0</v>
      </c>
      <c r="D43" s="13">
        <v>0</v>
      </c>
      <c r="E43" s="13">
        <f t="shared" si="8"/>
        <v>7.7</v>
      </c>
      <c r="F43" s="13">
        <v>7.7</v>
      </c>
      <c r="G43" s="13">
        <v>0</v>
      </c>
      <c r="H43" s="13">
        <f t="shared" si="9"/>
        <v>0</v>
      </c>
      <c r="I43" s="13">
        <v>0</v>
      </c>
      <c r="J43" s="13">
        <v>0</v>
      </c>
      <c r="K43" s="32">
        <f t="shared" si="10"/>
        <v>0</v>
      </c>
      <c r="L43" s="53">
        <f t="shared" si="10"/>
        <v>0</v>
      </c>
      <c r="M43" s="53" t="e">
        <f t="shared" si="10"/>
        <v>#DIV/0!</v>
      </c>
      <c r="N43" s="32" t="e">
        <f t="shared" si="11"/>
        <v>#DIV/0!</v>
      </c>
      <c r="O43" s="53" t="e">
        <f t="shared" si="11"/>
        <v>#DIV/0!</v>
      </c>
      <c r="P43" s="31" t="e">
        <f t="shared" si="11"/>
        <v>#DIV/0!</v>
      </c>
    </row>
    <row r="44" spans="1:16" s="54" customFormat="1" ht="42" customHeight="1">
      <c r="A44" s="55" t="s">
        <v>39</v>
      </c>
      <c r="B44" s="13">
        <f t="shared" si="7"/>
        <v>83612.2</v>
      </c>
      <c r="C44" s="13">
        <v>83300.2</v>
      </c>
      <c r="D44" s="13">
        <v>312</v>
      </c>
      <c r="E44" s="13">
        <f t="shared" si="8"/>
        <v>141421.8</v>
      </c>
      <c r="F44" s="13">
        <v>140571.8</v>
      </c>
      <c r="G44" s="13">
        <v>850</v>
      </c>
      <c r="H44" s="13">
        <f t="shared" si="9"/>
        <v>83339.4</v>
      </c>
      <c r="I44" s="13">
        <v>82921.9</v>
      </c>
      <c r="J44" s="13">
        <v>417.5</v>
      </c>
      <c r="K44" s="32">
        <f t="shared" si="10"/>
        <v>58.9</v>
      </c>
      <c r="L44" s="53">
        <f t="shared" si="10"/>
        <v>59</v>
      </c>
      <c r="M44" s="53">
        <f t="shared" si="10"/>
        <v>49.1</v>
      </c>
      <c r="N44" s="32">
        <f t="shared" si="11"/>
        <v>99.7</v>
      </c>
      <c r="O44" s="53">
        <f t="shared" si="11"/>
        <v>99.5</v>
      </c>
      <c r="P44" s="31">
        <f t="shared" si="11"/>
        <v>133.8</v>
      </c>
    </row>
    <row r="45" spans="1:16" s="54" customFormat="1" ht="59.25" customHeight="1">
      <c r="A45" s="55" t="s">
        <v>40</v>
      </c>
      <c r="B45" s="13">
        <f t="shared" si="7"/>
        <v>137.4</v>
      </c>
      <c r="C45" s="13">
        <v>137.4</v>
      </c>
      <c r="D45" s="13">
        <v>0</v>
      </c>
      <c r="E45" s="13">
        <f t="shared" si="8"/>
        <v>1432.7</v>
      </c>
      <c r="F45" s="13">
        <v>870</v>
      </c>
      <c r="G45" s="13">
        <v>562.7</v>
      </c>
      <c r="H45" s="13">
        <f t="shared" si="9"/>
        <v>408.4</v>
      </c>
      <c r="I45" s="13">
        <v>176.2</v>
      </c>
      <c r="J45" s="13">
        <v>232.2</v>
      </c>
      <c r="K45" s="32">
        <f t="shared" si="10"/>
        <v>28.5</v>
      </c>
      <c r="L45" s="53">
        <f t="shared" si="10"/>
        <v>20.3</v>
      </c>
      <c r="M45" s="53">
        <f t="shared" si="10"/>
        <v>41.3</v>
      </c>
      <c r="N45" s="32">
        <f t="shared" si="11"/>
        <v>297.2</v>
      </c>
      <c r="O45" s="53">
        <f t="shared" si="11"/>
        <v>128.2</v>
      </c>
      <c r="P45" s="31" t="e">
        <f t="shared" si="11"/>
        <v>#DIV/0!</v>
      </c>
    </row>
    <row r="46" spans="1:16" s="54" customFormat="1" ht="41.25">
      <c r="A46" s="55" t="s">
        <v>41</v>
      </c>
      <c r="B46" s="13">
        <v>0</v>
      </c>
      <c r="C46" s="13">
        <v>9896.5</v>
      </c>
      <c r="D46" s="13">
        <v>117.7</v>
      </c>
      <c r="E46" s="13">
        <v>0</v>
      </c>
      <c r="F46" s="13">
        <v>18865.4</v>
      </c>
      <c r="G46" s="13">
        <v>271.7</v>
      </c>
      <c r="H46" s="13">
        <v>0</v>
      </c>
      <c r="I46" s="13">
        <v>10462.2</v>
      </c>
      <c r="J46" s="13">
        <v>253.8</v>
      </c>
      <c r="K46" s="32" t="e">
        <f t="shared" si="10"/>
        <v>#DIV/0!</v>
      </c>
      <c r="L46" s="53">
        <f t="shared" si="10"/>
        <v>55.5</v>
      </c>
      <c r="M46" s="53">
        <f t="shared" si="10"/>
        <v>93.4</v>
      </c>
      <c r="N46" s="32" t="e">
        <f t="shared" si="11"/>
        <v>#DIV/0!</v>
      </c>
      <c r="O46" s="53">
        <f t="shared" si="11"/>
        <v>105.7</v>
      </c>
      <c r="P46" s="31">
        <f t="shared" si="11"/>
        <v>215.6</v>
      </c>
    </row>
    <row r="47" spans="1:16" s="54" customFormat="1" ht="27">
      <c r="A47" s="55" t="s">
        <v>42</v>
      </c>
      <c r="B47" s="13">
        <f t="shared" si="7"/>
        <v>4506.1</v>
      </c>
      <c r="C47" s="13">
        <v>4506.1</v>
      </c>
      <c r="D47" s="13">
        <v>0</v>
      </c>
      <c r="E47" s="13">
        <f t="shared" si="8"/>
        <v>8419.4</v>
      </c>
      <c r="F47" s="13">
        <v>8419.4</v>
      </c>
      <c r="G47" s="13">
        <v>0</v>
      </c>
      <c r="H47" s="13">
        <f t="shared" si="9"/>
        <v>6084.6</v>
      </c>
      <c r="I47" s="13">
        <v>6084.6</v>
      </c>
      <c r="J47" s="13">
        <v>0</v>
      </c>
      <c r="K47" s="32">
        <f t="shared" si="10"/>
        <v>72.3</v>
      </c>
      <c r="L47" s="53">
        <f>ROUND(I47/F47%,1)</f>
        <v>72.3</v>
      </c>
      <c r="M47" s="53" t="e">
        <f t="shared" si="10"/>
        <v>#DIV/0!</v>
      </c>
      <c r="N47" s="32">
        <f t="shared" si="11"/>
        <v>135</v>
      </c>
      <c r="O47" s="53">
        <f t="shared" si="11"/>
        <v>135</v>
      </c>
      <c r="P47" s="31" t="e">
        <f t="shared" si="11"/>
        <v>#DIV/0!</v>
      </c>
    </row>
    <row r="48" spans="1:16" s="54" customFormat="1" ht="45" customHeight="1">
      <c r="A48" s="55" t="s">
        <v>43</v>
      </c>
      <c r="B48" s="13">
        <f t="shared" si="7"/>
        <v>1315.6000000000001</v>
      </c>
      <c r="C48" s="13">
        <v>1141.7</v>
      </c>
      <c r="D48" s="13">
        <v>173.9</v>
      </c>
      <c r="E48" s="13">
        <f t="shared" si="8"/>
        <v>1937.3</v>
      </c>
      <c r="F48" s="13">
        <v>1700</v>
      </c>
      <c r="G48" s="13">
        <v>237.3</v>
      </c>
      <c r="H48" s="13">
        <f t="shared" si="9"/>
        <v>1455.9</v>
      </c>
      <c r="I48" s="13">
        <v>1297.9</v>
      </c>
      <c r="J48" s="13">
        <v>158</v>
      </c>
      <c r="K48" s="32">
        <f t="shared" si="10"/>
        <v>75.2</v>
      </c>
      <c r="L48" s="53">
        <f t="shared" si="10"/>
        <v>76.3</v>
      </c>
      <c r="M48" s="53">
        <f t="shared" si="10"/>
        <v>66.6</v>
      </c>
      <c r="N48" s="32">
        <f t="shared" si="11"/>
        <v>110.7</v>
      </c>
      <c r="O48" s="53">
        <f t="shared" si="11"/>
        <v>113.7</v>
      </c>
      <c r="P48" s="31">
        <f t="shared" si="11"/>
        <v>90.9</v>
      </c>
    </row>
    <row r="49" spans="1:16" s="54" customFormat="1" ht="14.25">
      <c r="A49" s="55" t="s">
        <v>44</v>
      </c>
      <c r="B49" s="13">
        <f t="shared" si="7"/>
        <v>1918</v>
      </c>
      <c r="C49" s="13">
        <v>845</v>
      </c>
      <c r="D49" s="13">
        <v>1073</v>
      </c>
      <c r="E49" s="13">
        <f t="shared" si="8"/>
        <v>4005.4</v>
      </c>
      <c r="F49" s="13">
        <v>2687</v>
      </c>
      <c r="G49" s="13">
        <v>1318.4</v>
      </c>
      <c r="H49" s="13">
        <f t="shared" si="9"/>
        <v>1572.9</v>
      </c>
      <c r="I49" s="13">
        <v>759.5</v>
      </c>
      <c r="J49" s="13">
        <v>813.4</v>
      </c>
      <c r="K49" s="32">
        <f t="shared" si="10"/>
        <v>39.3</v>
      </c>
      <c r="L49" s="53">
        <f t="shared" si="10"/>
        <v>28.3</v>
      </c>
      <c r="M49" s="53">
        <f t="shared" si="10"/>
        <v>61.7</v>
      </c>
      <c r="N49" s="32">
        <f t="shared" si="11"/>
        <v>82</v>
      </c>
      <c r="O49" s="53">
        <f t="shared" si="11"/>
        <v>89.9</v>
      </c>
      <c r="P49" s="31">
        <f t="shared" si="11"/>
        <v>75.8</v>
      </c>
    </row>
    <row r="50" spans="1:16" s="54" customFormat="1" ht="27">
      <c r="A50" s="55" t="s">
        <v>45</v>
      </c>
      <c r="B50" s="13">
        <f t="shared" si="7"/>
        <v>5963.5</v>
      </c>
      <c r="C50" s="13">
        <v>45.9</v>
      </c>
      <c r="D50" s="13">
        <v>5917.6</v>
      </c>
      <c r="E50" s="13">
        <f t="shared" si="8"/>
        <v>14955</v>
      </c>
      <c r="F50" s="13">
        <v>3737.1</v>
      </c>
      <c r="G50" s="13">
        <v>11217.9</v>
      </c>
      <c r="H50" s="13">
        <f t="shared" si="9"/>
        <v>5256</v>
      </c>
      <c r="I50" s="13">
        <v>3234.9</v>
      </c>
      <c r="J50" s="13">
        <v>2021.1</v>
      </c>
      <c r="K50" s="32">
        <f t="shared" si="10"/>
        <v>35.1</v>
      </c>
      <c r="L50" s="53">
        <f t="shared" si="10"/>
        <v>86.6</v>
      </c>
      <c r="M50" s="53">
        <f t="shared" si="10"/>
        <v>18</v>
      </c>
      <c r="N50" s="32">
        <f t="shared" si="11"/>
        <v>88.1</v>
      </c>
      <c r="O50" s="53">
        <f>ROUND(I50/C50%,1)</f>
        <v>7047.7</v>
      </c>
      <c r="P50" s="31">
        <f t="shared" si="11"/>
        <v>34.2</v>
      </c>
    </row>
    <row r="51" spans="1:16" s="54" customFormat="1" ht="27.75" thickBot="1">
      <c r="A51" s="55" t="s">
        <v>46</v>
      </c>
      <c r="B51" s="13">
        <f t="shared" si="7"/>
        <v>1862.9</v>
      </c>
      <c r="C51" s="13">
        <v>765.9</v>
      </c>
      <c r="D51" s="13">
        <v>1097</v>
      </c>
      <c r="E51" s="13">
        <f t="shared" si="8"/>
        <v>4421.2</v>
      </c>
      <c r="F51" s="13">
        <v>2501.1</v>
      </c>
      <c r="G51" s="13">
        <v>1920.1</v>
      </c>
      <c r="H51" s="13">
        <f t="shared" si="9"/>
        <v>2718.6000000000004</v>
      </c>
      <c r="I51" s="13">
        <v>1634.9</v>
      </c>
      <c r="J51" s="13">
        <v>1083.7</v>
      </c>
      <c r="K51" s="32">
        <f t="shared" si="10"/>
        <v>61.5</v>
      </c>
      <c r="L51" s="53">
        <f t="shared" si="10"/>
        <v>65.4</v>
      </c>
      <c r="M51" s="53">
        <f t="shared" si="10"/>
        <v>56.4</v>
      </c>
      <c r="N51" s="32">
        <f t="shared" si="11"/>
        <v>145.9</v>
      </c>
      <c r="O51" s="53">
        <f t="shared" si="11"/>
        <v>213.5</v>
      </c>
      <c r="P51" s="31">
        <f t="shared" si="11"/>
        <v>98.8</v>
      </c>
    </row>
    <row r="52" spans="1:16" s="54" customFormat="1" ht="18" customHeight="1" thickBot="1">
      <c r="A52" s="56" t="s">
        <v>47</v>
      </c>
      <c r="B52" s="57">
        <f>SUM(B34:B51)</f>
        <v>133715.19999999998</v>
      </c>
      <c r="C52" s="57">
        <f>SUM(C34:C51)</f>
        <v>119364.39999999998</v>
      </c>
      <c r="D52" s="57">
        <f>SUM(D34:D51)</f>
        <v>24365</v>
      </c>
      <c r="E52" s="57">
        <f aca="true" t="shared" si="12" ref="E52:J52">SUM(E34:E51)</f>
        <v>248891.5</v>
      </c>
      <c r="F52" s="57">
        <f t="shared" si="12"/>
        <v>214210.8</v>
      </c>
      <c r="G52" s="57">
        <f t="shared" si="12"/>
        <v>53817.8</v>
      </c>
      <c r="H52" s="57">
        <f t="shared" si="12"/>
        <v>137431.49999999997</v>
      </c>
      <c r="I52" s="57">
        <f t="shared" si="12"/>
        <v>125631.29999999997</v>
      </c>
      <c r="J52" s="57">
        <f t="shared" si="12"/>
        <v>22516.2</v>
      </c>
      <c r="K52" s="58">
        <f aca="true" t="shared" si="13" ref="K52:M56">ROUND(H52/E52%,1)</f>
        <v>55.2</v>
      </c>
      <c r="L52" s="59">
        <f t="shared" si="13"/>
        <v>58.6</v>
      </c>
      <c r="M52" s="60">
        <f t="shared" si="13"/>
        <v>41.8</v>
      </c>
      <c r="N52" s="58">
        <f aca="true" t="shared" si="14" ref="N52:P60">ROUND(H52/B52%,1)</f>
        <v>102.8</v>
      </c>
      <c r="O52" s="59">
        <f t="shared" si="14"/>
        <v>105.3</v>
      </c>
      <c r="P52" s="60">
        <f t="shared" si="14"/>
        <v>92.4</v>
      </c>
    </row>
    <row r="53" spans="1:16" s="77" customFormat="1" ht="27.75" thickBot="1">
      <c r="A53" s="116" t="s">
        <v>48</v>
      </c>
      <c r="B53" s="11">
        <f>B33-B52</f>
        <v>8874.600000000006</v>
      </c>
      <c r="C53" s="11">
        <f>C33-C52</f>
        <v>5427.200000000026</v>
      </c>
      <c r="D53" s="11">
        <f>D33-D52</f>
        <v>3447.2999999999993</v>
      </c>
      <c r="E53" s="11">
        <f>F53+G53</f>
        <v>-8365.2</v>
      </c>
      <c r="F53" s="11">
        <v>-7235.8</v>
      </c>
      <c r="G53" s="11">
        <v>-1129.4</v>
      </c>
      <c r="H53" s="11">
        <f>I53+J53</f>
        <v>11367.70000000003</v>
      </c>
      <c r="I53" s="11">
        <f>I33-I52</f>
        <v>3582.300000000032</v>
      </c>
      <c r="J53" s="11">
        <f>J33-J52</f>
        <v>7785.399999999998</v>
      </c>
      <c r="K53" s="58">
        <f t="shared" si="13"/>
        <v>-135.9</v>
      </c>
      <c r="L53" s="59">
        <f t="shared" si="13"/>
        <v>-49.5</v>
      </c>
      <c r="M53" s="60">
        <f t="shared" si="13"/>
        <v>-689.3</v>
      </c>
      <c r="N53" s="58">
        <f t="shared" si="14"/>
        <v>128.1</v>
      </c>
      <c r="O53" s="59">
        <f t="shared" si="14"/>
        <v>66</v>
      </c>
      <c r="P53" s="60">
        <f t="shared" si="14"/>
        <v>225.8</v>
      </c>
    </row>
    <row r="54" spans="1:16" s="62" customFormat="1" ht="27.75" thickBot="1">
      <c r="A54" s="61" t="s">
        <v>49</v>
      </c>
      <c r="B54" s="11">
        <f>B57+B60+B55-0.1</f>
        <v>-8874.6</v>
      </c>
      <c r="C54" s="11">
        <f>C57+C60+C55</f>
        <v>-5427.2</v>
      </c>
      <c r="D54" s="11">
        <f>D57+D60+D55</f>
        <v>-3447.3</v>
      </c>
      <c r="E54" s="11">
        <f>F54+G54</f>
        <v>8365.2</v>
      </c>
      <c r="F54" s="11">
        <f>F57+F60+F55</f>
        <v>7235.8</v>
      </c>
      <c r="G54" s="11">
        <f>G57+G60+G55</f>
        <v>1129.4</v>
      </c>
      <c r="H54" s="11">
        <f>I54+J54</f>
        <v>-11367.7</v>
      </c>
      <c r="I54" s="11">
        <f>I57+I60+I55</f>
        <v>-3582.3</v>
      </c>
      <c r="J54" s="11">
        <f>J57+J60+J55</f>
        <v>-7785.4</v>
      </c>
      <c r="K54" s="58">
        <f>ROUND(H54/E54%,1)</f>
        <v>-135.9</v>
      </c>
      <c r="L54" s="59">
        <f t="shared" si="13"/>
        <v>-49.5</v>
      </c>
      <c r="M54" s="60">
        <f t="shared" si="13"/>
        <v>-689.3</v>
      </c>
      <c r="N54" s="58">
        <f t="shared" si="14"/>
        <v>128.1</v>
      </c>
      <c r="O54" s="59">
        <f t="shared" si="14"/>
        <v>66</v>
      </c>
      <c r="P54" s="60">
        <f t="shared" si="14"/>
        <v>225.8</v>
      </c>
    </row>
    <row r="55" spans="1:16" s="62" customFormat="1" ht="29.25" thickBot="1">
      <c r="A55" s="63" t="s">
        <v>55</v>
      </c>
      <c r="B55" s="12">
        <f>B56</f>
        <v>0</v>
      </c>
      <c r="C55" s="12">
        <f aca="true" t="shared" si="15" ref="C55:J55">C56</f>
        <v>0</v>
      </c>
      <c r="D55" s="12">
        <f t="shared" si="15"/>
        <v>0</v>
      </c>
      <c r="E55" s="12">
        <f t="shared" si="15"/>
        <v>1584</v>
      </c>
      <c r="F55" s="12">
        <f t="shared" si="15"/>
        <v>1584</v>
      </c>
      <c r="G55" s="12">
        <f t="shared" si="15"/>
        <v>0</v>
      </c>
      <c r="H55" s="12">
        <f t="shared" si="15"/>
        <v>0</v>
      </c>
      <c r="I55" s="12">
        <f t="shared" si="15"/>
        <v>0</v>
      </c>
      <c r="J55" s="12">
        <f t="shared" si="15"/>
        <v>0</v>
      </c>
      <c r="K55" s="58">
        <f>ROUND(H55/E55%,1)</f>
        <v>0</v>
      </c>
      <c r="L55" s="59">
        <f t="shared" si="13"/>
        <v>0</v>
      </c>
      <c r="M55" s="60" t="e">
        <f t="shared" si="13"/>
        <v>#DIV/0!</v>
      </c>
      <c r="N55" s="58" t="e">
        <f t="shared" si="14"/>
        <v>#DIV/0!</v>
      </c>
      <c r="O55" s="59" t="e">
        <f t="shared" si="14"/>
        <v>#DIV/0!</v>
      </c>
      <c r="P55" s="60" t="e">
        <f t="shared" si="14"/>
        <v>#DIV/0!</v>
      </c>
    </row>
    <row r="56" spans="1:16" s="62" customFormat="1" ht="27.75" thickBot="1">
      <c r="A56" s="64" t="s">
        <v>56</v>
      </c>
      <c r="B56" s="13">
        <v>0</v>
      </c>
      <c r="C56" s="13">
        <v>0</v>
      </c>
      <c r="D56" s="13">
        <v>0</v>
      </c>
      <c r="E56" s="65">
        <f>F56+G56</f>
        <v>1584</v>
      </c>
      <c r="F56" s="13">
        <v>1584</v>
      </c>
      <c r="G56" s="13">
        <v>0</v>
      </c>
      <c r="H56" s="13">
        <v>0</v>
      </c>
      <c r="I56" s="13">
        <v>0</v>
      </c>
      <c r="J56" s="13">
        <v>0</v>
      </c>
      <c r="K56" s="66">
        <f>ROUND(H56/E56%,1)</f>
        <v>0</v>
      </c>
      <c r="L56" s="67">
        <f t="shared" si="13"/>
        <v>0</v>
      </c>
      <c r="M56" s="68" t="e">
        <f t="shared" si="13"/>
        <v>#DIV/0!</v>
      </c>
      <c r="N56" s="66" t="e">
        <f t="shared" si="14"/>
        <v>#DIV/0!</v>
      </c>
      <c r="O56" s="67" t="e">
        <f t="shared" si="14"/>
        <v>#DIV/0!</v>
      </c>
      <c r="P56" s="68" t="e">
        <f t="shared" si="14"/>
        <v>#DIV/0!</v>
      </c>
    </row>
    <row r="57" spans="1:16" s="54" customFormat="1" ht="32.25" customHeight="1" thickBot="1">
      <c r="A57" s="63" t="s">
        <v>50</v>
      </c>
      <c r="B57" s="12">
        <f aca="true" t="shared" si="16" ref="B57:J57">B58+B59</f>
        <v>-400</v>
      </c>
      <c r="C57" s="12">
        <f t="shared" si="16"/>
        <v>-400</v>
      </c>
      <c r="D57" s="12">
        <f t="shared" si="16"/>
        <v>0</v>
      </c>
      <c r="E57" s="12">
        <f t="shared" si="16"/>
        <v>2835</v>
      </c>
      <c r="F57" s="12">
        <f t="shared" si="16"/>
        <v>2835</v>
      </c>
      <c r="G57" s="12">
        <f t="shared" si="16"/>
        <v>0</v>
      </c>
      <c r="H57" s="12">
        <f t="shared" si="16"/>
        <v>0</v>
      </c>
      <c r="I57" s="12">
        <f t="shared" si="16"/>
        <v>0</v>
      </c>
      <c r="J57" s="12">
        <f t="shared" si="16"/>
        <v>0</v>
      </c>
      <c r="K57" s="69">
        <f aca="true" t="shared" si="17" ref="K57:M60">ROUND(H57/E57%,1)</f>
        <v>0</v>
      </c>
      <c r="L57" s="70">
        <f t="shared" si="17"/>
        <v>0</v>
      </c>
      <c r="M57" s="71" t="e">
        <f t="shared" si="17"/>
        <v>#DIV/0!</v>
      </c>
      <c r="N57" s="69">
        <f t="shared" si="14"/>
        <v>0</v>
      </c>
      <c r="O57" s="70">
        <f t="shared" si="14"/>
        <v>0</v>
      </c>
      <c r="P57" s="71" t="e">
        <f t="shared" si="14"/>
        <v>#DIV/0!</v>
      </c>
    </row>
    <row r="58" spans="1:16" s="54" customFormat="1" ht="43.5" customHeight="1" thickBot="1">
      <c r="A58" s="64" t="s">
        <v>51</v>
      </c>
      <c r="B58" s="13">
        <v>0</v>
      </c>
      <c r="C58" s="13">
        <v>0</v>
      </c>
      <c r="D58" s="13">
        <v>0</v>
      </c>
      <c r="E58" s="13">
        <v>3219.6</v>
      </c>
      <c r="F58" s="13">
        <v>3219.6</v>
      </c>
      <c r="G58" s="13">
        <v>0</v>
      </c>
      <c r="H58" s="13">
        <v>0</v>
      </c>
      <c r="I58" s="13">
        <v>0</v>
      </c>
      <c r="J58" s="13">
        <v>0</v>
      </c>
      <c r="K58" s="66">
        <f t="shared" si="17"/>
        <v>0</v>
      </c>
      <c r="L58" s="67">
        <f t="shared" si="17"/>
        <v>0</v>
      </c>
      <c r="M58" s="68" t="e">
        <f t="shared" si="17"/>
        <v>#DIV/0!</v>
      </c>
      <c r="N58" s="66" t="e">
        <f t="shared" si="14"/>
        <v>#DIV/0!</v>
      </c>
      <c r="O58" s="67" t="e">
        <f t="shared" si="14"/>
        <v>#DIV/0!</v>
      </c>
      <c r="P58" s="68" t="e">
        <f t="shared" si="14"/>
        <v>#DIV/0!</v>
      </c>
    </row>
    <row r="59" spans="1:16" s="54" customFormat="1" ht="42" thickBot="1">
      <c r="A59" s="72" t="s">
        <v>52</v>
      </c>
      <c r="B59" s="13">
        <v>-400</v>
      </c>
      <c r="C59" s="13">
        <v>-400</v>
      </c>
      <c r="D59" s="13">
        <v>0</v>
      </c>
      <c r="E59" s="13">
        <v>-384.6</v>
      </c>
      <c r="F59" s="13">
        <v>-384.6</v>
      </c>
      <c r="G59" s="13">
        <v>0</v>
      </c>
      <c r="H59" s="13">
        <v>0</v>
      </c>
      <c r="I59" s="13">
        <v>0</v>
      </c>
      <c r="J59" s="13">
        <v>0</v>
      </c>
      <c r="K59" s="66">
        <f t="shared" si="17"/>
        <v>0</v>
      </c>
      <c r="L59" s="67">
        <f t="shared" si="17"/>
        <v>0</v>
      </c>
      <c r="M59" s="68" t="e">
        <f t="shared" si="17"/>
        <v>#DIV/0!</v>
      </c>
      <c r="N59" s="66">
        <f t="shared" si="14"/>
        <v>0</v>
      </c>
      <c r="O59" s="67">
        <f t="shared" si="14"/>
        <v>0</v>
      </c>
      <c r="P59" s="68" t="e">
        <f t="shared" si="14"/>
        <v>#DIV/0!</v>
      </c>
    </row>
    <row r="60" spans="1:16" s="54" customFormat="1" ht="27.75" customHeight="1" thickBot="1">
      <c r="A60" s="73" t="s">
        <v>53</v>
      </c>
      <c r="B60" s="14">
        <f>C60+D60</f>
        <v>-8474.5</v>
      </c>
      <c r="C60" s="14">
        <v>-5027.2</v>
      </c>
      <c r="D60" s="14">
        <v>-3447.3</v>
      </c>
      <c r="E60" s="14">
        <v>3946.2</v>
      </c>
      <c r="F60" s="14">
        <v>2816.8</v>
      </c>
      <c r="G60" s="14">
        <v>1129.4</v>
      </c>
      <c r="H60" s="14">
        <f>I60+J60</f>
        <v>-11367.7</v>
      </c>
      <c r="I60" s="14">
        <v>-3582.3</v>
      </c>
      <c r="J60" s="14">
        <v>-7785.4</v>
      </c>
      <c r="K60" s="74">
        <f t="shared" si="17"/>
        <v>-288.1</v>
      </c>
      <c r="L60" s="75">
        <f t="shared" si="17"/>
        <v>-127.2</v>
      </c>
      <c r="M60" s="76">
        <f t="shared" si="17"/>
        <v>-689.3</v>
      </c>
      <c r="N60" s="74">
        <f t="shared" si="14"/>
        <v>134.1</v>
      </c>
      <c r="O60" s="75">
        <f t="shared" si="14"/>
        <v>71.3</v>
      </c>
      <c r="P60" s="76">
        <f t="shared" si="14"/>
        <v>225.8</v>
      </c>
    </row>
    <row r="61" spans="7:10" s="20" customFormat="1" ht="14.25">
      <c r="G61" s="77"/>
      <c r="J61" s="77"/>
    </row>
    <row r="62" spans="7:10" s="20" customFormat="1" ht="14.25">
      <c r="G62" s="77"/>
      <c r="J62" s="77"/>
    </row>
  </sheetData>
  <sheetProtection/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rintOptions/>
  <pageMargins left="0.5118110236220472" right="0.31496062992125984" top="0.35433070866141736" bottom="0.2755905511811024" header="0.31496062992125984" footer="0.1968503937007874"/>
  <pageSetup horizontalDpi="600" verticalDpi="600" orientation="landscape" paperSize="9" scale="6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bnv</cp:lastModifiedBy>
  <cp:lastPrinted>2015-09-14T06:33:01Z</cp:lastPrinted>
  <dcterms:created xsi:type="dcterms:W3CDTF">2014-03-20T09:08:08Z</dcterms:created>
  <dcterms:modified xsi:type="dcterms:W3CDTF">2015-09-14T08:14:07Z</dcterms:modified>
  <cp:category/>
  <cp:version/>
  <cp:contentType/>
  <cp:contentStatus/>
</cp:coreProperties>
</file>